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ทม.บึงกาฬ\"/>
    </mc:Choice>
  </mc:AlternateContent>
  <bookViews>
    <workbookView xWindow="0" yWindow="0" windowWidth="15345" windowHeight="4500"/>
  </bookViews>
  <sheets>
    <sheet name="BS" sheetId="2" r:id="rId1"/>
    <sheet name="B_PolicyInfo" sheetId="1" r:id="rId2"/>
    <sheet name="หมายเหตุ2" sheetId="12" r:id="rId3"/>
    <sheet name="หมายเหตุ 3,4" sheetId="21" r:id="rId4"/>
    <sheet name="หมายเหตุ 5,6" sheetId="29" r:id="rId5"/>
    <sheet name="หมายเหตุ 9,10" sheetId="28" r:id="rId6"/>
    <sheet name="หมายเหตุ7,8" sheetId="26" r:id="rId7"/>
    <sheet name="หมายเหตุ11" sheetId="22" r:id="rId8"/>
    <sheet name="หมายเหตุ12,13" sheetId="11" r:id="rId9"/>
    <sheet name="หมายเหตุ14" sheetId="25" r:id="rId10"/>
    <sheet name="หมายเหตุ15" sheetId="10" r:id="rId11"/>
    <sheet name="แนบ 15" sheetId="20" r:id="rId12"/>
    <sheet name="แนบ 15(2)" sheetId="30" r:id="rId13"/>
    <sheet name="หมายเหตุ 16" sheetId="31" r:id="rId14"/>
    <sheet name="PL" sheetId="15" r:id="rId15"/>
    <sheet name="PLเงินสะสม" sheetId="33" r:id="rId16"/>
    <sheet name="PLเงินสำรอง" sheetId="32" r:id="rId17"/>
  </sheets>
  <definedNames>
    <definedName name="_xlnm.Print_Area" localSheetId="1">B_PolicyInfo!$A$1:$J$34</definedName>
    <definedName name="_xlnm.Print_Area" localSheetId="7">หมายเหตุ11!$A$1:$G$123</definedName>
    <definedName name="_xlnm.Print_Area" localSheetId="8">'หมายเหตุ12,13'!$A$1:$J$27</definedName>
    <definedName name="_xlnm.Print_Area" localSheetId="10">หมายเหตุ15!$A$1:$T$29</definedName>
    <definedName name="_xlnm.Print_Area" localSheetId="2">หมายเหตุ2!$A$1:$G$37</definedName>
  </definedNames>
  <calcPr calcId="162913"/>
</workbook>
</file>

<file path=xl/calcChain.xml><?xml version="1.0" encoding="utf-8"?>
<calcChain xmlns="http://schemas.openxmlformats.org/spreadsheetml/2006/main">
  <c r="G17" i="30" l="1"/>
  <c r="F12" i="11"/>
  <c r="F19" i="11" s="1"/>
  <c r="J12" i="11"/>
  <c r="J9" i="11"/>
  <c r="F9" i="11"/>
  <c r="H17" i="30" l="1"/>
  <c r="E17" i="30"/>
  <c r="D17" i="30"/>
  <c r="G14" i="32" l="1"/>
  <c r="F28" i="32"/>
  <c r="D28" i="32"/>
  <c r="C28" i="32"/>
  <c r="B28" i="32"/>
  <c r="I27" i="32"/>
  <c r="I26" i="32"/>
  <c r="I25" i="32"/>
  <c r="I24" i="32"/>
  <c r="I23" i="32"/>
  <c r="I22" i="32"/>
  <c r="I21" i="32"/>
  <c r="I20" i="32"/>
  <c r="I19" i="32"/>
  <c r="U17" i="32"/>
  <c r="T17" i="32"/>
  <c r="S17" i="32"/>
  <c r="R17" i="32"/>
  <c r="Q17" i="32"/>
  <c r="P17" i="32"/>
  <c r="O17" i="32"/>
  <c r="N17" i="32"/>
  <c r="M17" i="32"/>
  <c r="L17" i="32"/>
  <c r="K17" i="32"/>
  <c r="J17" i="32"/>
  <c r="H17" i="32"/>
  <c r="G17" i="32"/>
  <c r="E17" i="32"/>
  <c r="D17" i="32"/>
  <c r="B17" i="32"/>
  <c r="I16" i="32"/>
  <c r="F16" i="32"/>
  <c r="F15" i="32"/>
  <c r="I15" i="32" s="1"/>
  <c r="C15" i="32"/>
  <c r="I14" i="32"/>
  <c r="I13" i="32"/>
  <c r="I12" i="32"/>
  <c r="F12" i="32"/>
  <c r="C12" i="32"/>
  <c r="F11" i="32"/>
  <c r="I11" i="32" s="1"/>
  <c r="I10" i="32"/>
  <c r="F9" i="32"/>
  <c r="I9" i="32" s="1"/>
  <c r="F8" i="32"/>
  <c r="I8" i="32" s="1"/>
  <c r="F7" i="32"/>
  <c r="I6" i="32"/>
  <c r="F17" i="32" l="1"/>
  <c r="I28" i="32"/>
  <c r="I17" i="32"/>
  <c r="F29" i="32"/>
  <c r="C7" i="32"/>
  <c r="C17" i="32" s="1"/>
  <c r="H23" i="33" l="1"/>
  <c r="H24" i="33"/>
  <c r="H25" i="33"/>
  <c r="H26" i="33"/>
  <c r="H27" i="33"/>
  <c r="H28" i="33"/>
  <c r="H29" i="33"/>
  <c r="H22" i="33"/>
  <c r="H21" i="33"/>
  <c r="H20" i="33"/>
  <c r="F29" i="33"/>
  <c r="D29" i="33"/>
  <c r="C29" i="33"/>
  <c r="B29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G18" i="33"/>
  <c r="E18" i="33"/>
  <c r="D18" i="33"/>
  <c r="B18" i="33"/>
  <c r="F17" i="33"/>
  <c r="F16" i="33"/>
  <c r="C16" i="33"/>
  <c r="F13" i="33"/>
  <c r="C13" i="33"/>
  <c r="F12" i="33"/>
  <c r="H10" i="33"/>
  <c r="F10" i="33"/>
  <c r="F9" i="33"/>
  <c r="H9" i="33" s="1"/>
  <c r="H18" i="33" s="1"/>
  <c r="F8" i="33"/>
  <c r="F18" i="33" s="1"/>
  <c r="F30" i="33" l="1"/>
  <c r="C8" i="33"/>
  <c r="C18" i="33" s="1"/>
  <c r="E28" i="31" l="1"/>
  <c r="F28" i="31"/>
  <c r="H28" i="31"/>
  <c r="D28" i="31"/>
  <c r="G26" i="31"/>
  <c r="G24" i="31"/>
  <c r="G22" i="31"/>
  <c r="G20" i="31"/>
  <c r="G18" i="31"/>
  <c r="G16" i="31"/>
  <c r="G15" i="31"/>
  <c r="G28" i="31" s="1"/>
  <c r="H10" i="31"/>
  <c r="F10" i="31"/>
  <c r="E10" i="31"/>
  <c r="D10" i="31"/>
  <c r="G10" i="31"/>
  <c r="F17" i="30" l="1"/>
  <c r="H12" i="30"/>
  <c r="G12" i="30" s="1"/>
  <c r="H11" i="30"/>
  <c r="G11" i="30" s="1"/>
  <c r="H10" i="30"/>
  <c r="G10" i="30" s="1"/>
  <c r="H8" i="30"/>
  <c r="E25" i="20"/>
  <c r="F25" i="20"/>
  <c r="D25" i="20"/>
  <c r="H8" i="20"/>
  <c r="G8" i="20" s="1"/>
  <c r="G25" i="20" s="1"/>
  <c r="U25" i="10"/>
  <c r="N24" i="10"/>
  <c r="S25" i="10"/>
  <c r="Q24" i="10"/>
  <c r="Q25" i="10" s="1"/>
  <c r="L12" i="10"/>
  <c r="N14" i="10"/>
  <c r="Q11" i="10"/>
  <c r="Q10" i="10"/>
  <c r="O7" i="10"/>
  <c r="Q9" i="10" s="1"/>
  <c r="S14" i="10" s="1"/>
  <c r="S15" i="10" s="1"/>
  <c r="G123" i="22"/>
  <c r="G59" i="22"/>
  <c r="G8" i="22"/>
  <c r="G50" i="22" s="1"/>
  <c r="K15" i="29"/>
  <c r="I15" i="29"/>
  <c r="K7" i="29"/>
  <c r="I7" i="29"/>
  <c r="A1" i="29"/>
  <c r="H25" i="11"/>
  <c r="F25" i="11"/>
  <c r="G8" i="30" l="1"/>
  <c r="H25" i="20"/>
  <c r="N6" i="10"/>
  <c r="N15" i="10" s="1"/>
  <c r="G19" i="28"/>
  <c r="G22" i="28"/>
  <c r="G27" i="28"/>
  <c r="E27" i="28"/>
  <c r="H19" i="28"/>
  <c r="E19" i="28"/>
  <c r="H9" i="28"/>
  <c r="E9" i="28"/>
  <c r="K7" i="21"/>
  <c r="C34" i="12"/>
  <c r="I34" i="12"/>
  <c r="D34" i="12"/>
  <c r="I38" i="2"/>
  <c r="F21" i="2"/>
  <c r="H21" i="2"/>
  <c r="J38" i="2"/>
  <c r="F23" i="2"/>
  <c r="H23" i="2"/>
  <c r="E22" i="28" l="1"/>
  <c r="H22" i="28"/>
  <c r="K27" i="21"/>
  <c r="F40" i="26" l="1"/>
  <c r="I27" i="21" l="1"/>
  <c r="F18" i="15" l="1"/>
  <c r="K18" i="15"/>
  <c r="E18" i="15"/>
  <c r="F12" i="15"/>
  <c r="F10" i="15"/>
  <c r="C11" i="15"/>
  <c r="C13" i="15"/>
  <c r="C14" i="15"/>
  <c r="C16" i="15"/>
  <c r="F9" i="15"/>
  <c r="F8" i="15"/>
  <c r="C8" i="15" s="1"/>
  <c r="F13" i="15"/>
  <c r="F14" i="15"/>
  <c r="F16" i="15"/>
  <c r="F17" i="15"/>
  <c r="O18" i="15"/>
  <c r="P18" i="15"/>
  <c r="Q18" i="15"/>
  <c r="F29" i="26" l="1"/>
  <c r="F16" i="26"/>
  <c r="I42" i="21" l="1"/>
  <c r="A1" i="21" l="1"/>
  <c r="F20" i="2" l="1"/>
  <c r="L18" i="15" l="1"/>
  <c r="M18" i="15"/>
  <c r="N18" i="15"/>
  <c r="R18" i="15"/>
  <c r="C29" i="15"/>
  <c r="D29" i="15"/>
  <c r="F29" i="15"/>
  <c r="G18" i="15"/>
  <c r="H18" i="15"/>
  <c r="I18" i="15"/>
  <c r="J18" i="15"/>
  <c r="C18" i="15"/>
  <c r="D18" i="15"/>
  <c r="B29" i="15"/>
  <c r="B18" i="15"/>
  <c r="A1" i="25"/>
  <c r="F16" i="25"/>
  <c r="C16" i="25"/>
  <c r="F10" i="25"/>
  <c r="C10" i="25"/>
  <c r="J19" i="11"/>
  <c r="N25" i="10" l="1"/>
  <c r="F30" i="15"/>
  <c r="I7" i="10" s="1"/>
  <c r="G34" i="12" l="1"/>
  <c r="F34" i="12"/>
  <c r="H34" i="12" l="1"/>
  <c r="K42" i="21"/>
  <c r="H20" i="2"/>
  <c r="F16" i="2"/>
  <c r="H37" i="2"/>
  <c r="F37" i="2"/>
  <c r="H32" i="2"/>
  <c r="F32" i="2"/>
  <c r="H29" i="2"/>
  <c r="F29" i="2"/>
  <c r="H16" i="2"/>
  <c r="F33" i="2" l="1"/>
  <c r="F38" i="2" s="1"/>
  <c r="H33" i="2"/>
  <c r="H38" i="2" s="1"/>
  <c r="C1" i="10" l="1"/>
  <c r="A1" i="12"/>
  <c r="A1" i="15" l="1"/>
  <c r="A1" i="11"/>
</calcChain>
</file>

<file path=xl/sharedStrings.xml><?xml version="1.0" encoding="utf-8"?>
<sst xmlns="http://schemas.openxmlformats.org/spreadsheetml/2006/main" count="1262" uniqueCount="475">
  <si>
    <t>หมายเหตุประกอบงบแสดงฐานะการเงิน</t>
  </si>
  <si>
    <t>ข้อมูลทั่วไป</t>
  </si>
  <si>
    <t>หมายเหตุ</t>
  </si>
  <si>
    <t>ปี 2562</t>
  </si>
  <si>
    <t>ทรัพย์สินตามงบทรัพย์สิน</t>
  </si>
  <si>
    <t>สินทรัพย์</t>
  </si>
  <si>
    <t>สินทรัพย์หมุนเวียน</t>
  </si>
  <si>
    <t>      เงินสดและเงินฝากธนาคาร</t>
  </si>
  <si>
    <t>      รวมสินทรัพย์หมุนเวียน</t>
  </si>
  <si>
    <t>รวมสินทรัพย์</t>
  </si>
  <si>
    <t>ทุนทรัพย์สิน</t>
  </si>
  <si>
    <t>หนี้สิน</t>
  </si>
  <si>
    <t>หนี้สินหมุนเวียน</t>
  </si>
  <si>
    <t>      รายจ่ายค้างจ่าย</t>
  </si>
  <si>
    <t>      เงินรับฝาก</t>
  </si>
  <si>
    <t>      รวมหนี้สินหมุนเวียน</t>
  </si>
  <si>
    <t>รวมหนี้สิน</t>
  </si>
  <si>
    <t>เงินสะสม</t>
  </si>
  <si>
    <t>เงินทุนสำรองเงินสะสม</t>
  </si>
  <si>
    <t>รวมเงินสะสม</t>
  </si>
  <si>
    <t>รวมหนี้สินและเงินสะสม</t>
  </si>
  <si>
    <t>หมายเหตุ 3 เงินสดและเงินฝากธนาคาร</t>
  </si>
  <si>
    <t>เงินฝากธนาคาร</t>
  </si>
  <si>
    <t>รวม</t>
  </si>
  <si>
    <t>งบแสดงผลการดำเนินงานจ่ายจากเงินรายรับ</t>
  </si>
  <si>
    <t>รายการ/หมวด</t>
  </si>
  <si>
    <t>ประมาณการ</t>
  </si>
  <si>
    <t>รวมจ่ายจาก
เงินงบประมาณ</t>
  </si>
  <si>
    <t>รวมจ่ายจาก
เงินอุดหนุนระบุวัตถุประสงค์/เฉพาะกิจ</t>
  </si>
  <si>
    <t>งบกลาง</t>
  </si>
  <si>
    <t>เงินเดือน (ฝ่ายการเมือง)</t>
  </si>
  <si>
    <t>เงินเดือน (ฝ่ายประจำ)</t>
  </si>
  <si>
    <t>ค่าตอบแทน</t>
  </si>
  <si>
    <t>ค่าใช้สอย</t>
  </si>
  <si>
    <t>ค่าวัสดุ</t>
  </si>
  <si>
    <t>ค่าสาธารณูปโภค</t>
  </si>
  <si>
    <t>ค่าครุภัณฑ์</t>
  </si>
  <si>
    <t>ค่าที่ดินและสิ่งก่อสร้าง</t>
  </si>
  <si>
    <t>รายจ่ายอื่น</t>
  </si>
  <si>
    <t>เงินอุดหนุน</t>
  </si>
  <si>
    <t>รวมจ่าย</t>
  </si>
  <si>
    <t>ภาษีอากร</t>
  </si>
  <si>
    <t>ค่าธรรมเนียม ค่าปรับ และใบอนุญาต</t>
  </si>
  <si>
    <t>รายได้จากทรัพย์สิน</t>
  </si>
  <si>
    <t>รายได้เบ็ดเตล็ด</t>
  </si>
  <si>
    <t>ภาษีจัดสรร</t>
  </si>
  <si>
    <t>เงินอุดหนุนทั่วไป</t>
  </si>
  <si>
    <t>เงินอุดหนุนระบุวัตถุประสงค์/เฉพาะกิจ</t>
  </si>
  <si>
    <t>รวมรับ</t>
  </si>
  <si>
    <t>รายรับสูงกว่าหรือต่ำกว่ารายจ่าย</t>
  </si>
  <si>
    <t>ค่าก่อสร้างสิ่งสาธารณูปโภค</t>
  </si>
  <si>
    <t>จำนวนเงิน</t>
  </si>
  <si>
    <t>แหล่งเงิน</t>
  </si>
  <si>
    <t>แผนงาน</t>
  </si>
  <si>
    <t>งาน</t>
  </si>
  <si>
    <t>หมวด</t>
  </si>
  <si>
    <t>ประเภท</t>
  </si>
  <si>
    <t>โครงการ</t>
  </si>
  <si>
    <t>เงินงบประมาณ</t>
  </si>
  <si>
    <t>งานระดับก่อนวัยเรียนและประถมศึกษา</t>
  </si>
  <si>
    <t>เงินรับฝากอื่น ๆ</t>
  </si>
  <si>
    <t xml:space="preserve">เงินสะสม 1 ตุลาคม </t>
  </si>
  <si>
    <t>รายรับจริงสูงกว่ารายจ่ายจริง</t>
  </si>
  <si>
    <t>หัก</t>
  </si>
  <si>
    <t>บวก</t>
  </si>
  <si>
    <t xml:space="preserve">เงินสะสม 30 กันยายน </t>
  </si>
  <si>
    <t>เงินสะสม 30 กันยายน  ประกอบด้วย</t>
  </si>
  <si>
    <t>1.</t>
  </si>
  <si>
    <t>หุ้นในโรงพิมพ์อาสารักษาดินแดน</t>
  </si>
  <si>
    <t>2.</t>
  </si>
  <si>
    <t>เงินฝาก ก.ส.อ. หรือ ก.ส.ท.</t>
  </si>
  <si>
    <t>ลูกหนี้ค่าภาษี</t>
  </si>
  <si>
    <t>เงินสะสมที่สามารถนำไปใช้ได้</t>
  </si>
  <si>
    <t>ทั้งนี้ได้รับการอนุมัติให้จ่ายเงินสะสมที่อยู่ระหว่างดำเนินการจำนวน</t>
  </si>
  <si>
    <t>หมายเหตุประกอบงบแสดงฐานะการเงินเป็นส่วนหนึ่งของงบการเงินนี้</t>
  </si>
  <si>
    <t>ประเภททรัพย์สิน</t>
  </si>
  <si>
    <t>ราคาทรัพย์สิน</t>
  </si>
  <si>
    <t>แหล่งที่มาของทรัพย์สินทั้งหมด</t>
  </si>
  <si>
    <t>ชื่อ</t>
  </si>
  <si>
    <t>อาคาร</t>
  </si>
  <si>
    <t>รายได้</t>
  </si>
  <si>
    <t>อาคารสำนักงาน</t>
  </si>
  <si>
    <t>อาคารเพื่อประโยชน์อื่น</t>
  </si>
  <si>
    <t>สิ่งปลูกสร้าง</t>
  </si>
  <si>
    <t>ครุภัณฑ์</t>
  </si>
  <si>
    <t>ครุภัณฑ์โฆษณาและเผยแพร่</t>
  </si>
  <si>
    <t>ครุภัณฑ์การศึกษา</t>
  </si>
  <si>
    <t>ครุภัณฑ์ไฟฟ้าและวิทยุ</t>
  </si>
  <si>
    <t>ครุภัณฑ์งานบ้านงานครัว</t>
  </si>
  <si>
    <t>ครุภัณฑ์สำนักงาน</t>
  </si>
  <si>
    <t>ครุภัณฑ์ก่อสร้าง</t>
  </si>
  <si>
    <t>ครุภัณฑ์คอมพิวเตอร์</t>
  </si>
  <si>
    <t>ครุภัณฑ์ยานพาหนะและขนส่ง</t>
  </si>
  <si>
    <t>งบแสดงฐานะการเงิน</t>
  </si>
  <si>
    <t>จ่ายขาดเงินสะสม</t>
  </si>
  <si>
    <t>รายจ่าย</t>
  </si>
  <si>
    <t>รายรับ</t>
  </si>
  <si>
    <t>ครุภัณฑ์สำรวจ</t>
  </si>
  <si>
    <t>ครุภัณฑ์การเกษตร</t>
  </si>
  <si>
    <t>ก่อหนี้ผูกพัน</t>
  </si>
  <si>
    <t>เบิกจ่ายแล้ว</t>
  </si>
  <si>
    <t>คงเหลือ</t>
  </si>
  <si>
    <t>ยังไม่ได้ก่อหนี้</t>
  </si>
  <si>
    <t>-</t>
  </si>
  <si>
    <t>ครุภัณฑ์กีฬา</t>
  </si>
  <si>
    <t>หมายเหตุ 2 งบทรัพย์สิน</t>
  </si>
  <si>
    <t>รายจ่ายค้างจ่ายเหลือจ่าย</t>
  </si>
  <si>
    <t>ครุภัณฑ์วิทยาศาสตร์และการแพทย์</t>
  </si>
  <si>
    <t>แผนงานงบกลาง</t>
  </si>
  <si>
    <t>รายการปรับปรุงยอดเงินสะสมระหว่างปี</t>
  </si>
  <si>
    <t>      ลูกหนี้ค่าภาษี</t>
  </si>
  <si>
    <t>เทศบาลตำบลบึงกาฬ อำเภอเมืองบึงกาฬ จังหวัดบึงกาฬ</t>
  </si>
  <si>
    <t>      เงินฝากกองทุน</t>
  </si>
  <si>
    <t>      เงินฝากกระทรวงการคลัง</t>
  </si>
  <si>
    <t>สินทรัพย์ไม่หมุนเวียน</t>
  </si>
  <si>
    <t>      ทรัพย์สินเกิดจากเงินกู้</t>
  </si>
  <si>
    <t>      รวมสินทรัพย์ไม่หมุนเวียน</t>
  </si>
  <si>
    <t>หนี้สินไม่หมุนเวียน</t>
  </si>
  <si>
    <t>      เจ้าหนี้เงินกู้</t>
  </si>
  <si>
    <t>      สินทรัพย์ไม่หมุนเวียนอื่น</t>
  </si>
  <si>
    <t>      หนี้สินหมุนเวียนอื่น</t>
  </si>
  <si>
    <t>ตำบลบึงกาฬ    จำนวน  1,992   คน</t>
  </si>
  <si>
    <t>ชาย  980  คน  หญิง  1,012  คน</t>
  </si>
  <si>
    <t>ตำบลวิศิษฐ์      จำนวน  2,529   คน</t>
  </si>
  <si>
    <t>ชาย  1,162  คน หญิง  1,367  คน</t>
  </si>
  <si>
    <t>หมายเหตุ 1 สรุปนโยบายการบัญชีที่สำคัญ</t>
  </si>
  <si>
    <t>กระทรวงมหาดไทย เรื่อง หลักเกณฑ์และวิธีการบันทึกบัญชี การจัดทำทะเบียน และรายงานการเงินขององค์กรปกครองส่วนท้องถิ่น</t>
  </si>
  <si>
    <t>เมื่อวันที่ 7 สิงหาคม พ.ศ. 2561 และหนังสือสั่งการที่เกี่ยวข้อง</t>
  </si>
  <si>
    <t>หมายเหตุ 4 เงินฝากกระทรวงการคลัง</t>
  </si>
  <si>
    <t>หมายเหตุ 5 เงินฝากกองทุน</t>
  </si>
  <si>
    <t>เงินฝากเงินทุนส่งเสริมกิจการเทศบาล</t>
  </si>
  <si>
    <t>ที่ดิน</t>
  </si>
  <si>
    <t>ที่ดินที่มีกรรมสิทธิ์</t>
  </si>
  <si>
    <t>เงินที่มีผู้อุทิศให้</t>
  </si>
  <si>
    <t>ธนาคารกรุงไทย จำกัด (มหาชน) ประเภท กระแสรายวัน เลขที่ 447-6-00457-1</t>
  </si>
  <si>
    <t>ธนาคารกรุงไทย จำกัด (มหาชน) ประเภท ฝากประจำ เลขที่ 447-2-01391-6</t>
  </si>
  <si>
    <t>ธนาคารกรุงไทย จำกัด (มหาชน) ประเภท ออมทรัพย์ เลขที่ 447-1-00012-8</t>
  </si>
  <si>
    <t>ธนาคารเพื่อการเกษตรและสหกรณ์การเกษตร ประเภท ฝากประจำ เลขที่ 152-4-05315-9</t>
  </si>
  <si>
    <t>ธนาคารเพื่อการเกษตรและสหกรณ์การเกษตร ประเภท ออมทรัพย์ เลขที่ 020002370051</t>
  </si>
  <si>
    <t>ธนาคารออมสิน ประเภท ฝากประจำ เลขที่ 362950001374</t>
  </si>
  <si>
    <t>ประเภทลูกหนี้</t>
  </si>
  <si>
    <t>ประจำปี</t>
  </si>
  <si>
    <t>จำนวนราย</t>
  </si>
  <si>
    <t>ลูกหนี้โรงเรือนและที่ดิน</t>
  </si>
  <si>
    <t>รวมทั้งสิ้น</t>
  </si>
  <si>
    <t>ลูกหนี้ภาษีป้าย</t>
  </si>
  <si>
    <t>บริหารทั่วไป</t>
  </si>
  <si>
    <t>ค่าตอบแทนผู้ปฎิบัติฯ</t>
  </si>
  <si>
    <t>สาธารณสุข</t>
  </si>
  <si>
    <t>ค่าจ้างเหมารายวัน</t>
  </si>
  <si>
    <t xml:space="preserve"> </t>
  </si>
  <si>
    <t>เทศบาลตำบลบึงกาฬ</t>
  </si>
  <si>
    <t>รักษาความสงบ</t>
  </si>
  <si>
    <t>รายจ่ายค่าครุภัณฑ์</t>
  </si>
  <si>
    <t>เคหะและชุมชน</t>
  </si>
  <si>
    <t>ไฟฟ้าถนน</t>
  </si>
  <si>
    <t>ค่าที่ดินและ</t>
  </si>
  <si>
    <t>สิ่งก่อสร้าง</t>
  </si>
  <si>
    <t>โครงการก่อสร้างรางระบายน้ำคสล.รูปตัวยู</t>
  </si>
  <si>
    <t>ค่าจ้างที่ปรึกษา</t>
  </si>
  <si>
    <t>โครงการก่อสร้างรางระบายน้ำรูปตัวยู</t>
  </si>
  <si>
    <t>ถนนประกอบบูรณะ (ซ.พันพรหม)</t>
  </si>
  <si>
    <t>โครงการก่อสร้างถนน คสล.พร้อมรางระบายน้ำ</t>
  </si>
  <si>
    <t>รูปตัวยู (ซอยหน้าโรงแบดมินตัน)</t>
  </si>
  <si>
    <t>การศึกษา</t>
  </si>
  <si>
    <t>รายจ่ายที่ดินและสิ่งก่อสร้าง</t>
  </si>
  <si>
    <t>โครงการห้องน้ำศูนย์พัฒนาเด็กเล็ก</t>
  </si>
  <si>
    <t>กล้อง CCTV</t>
  </si>
  <si>
    <t>โครงการก่อสร้างระบบกำจัดสิ่งปฏิกูล</t>
  </si>
  <si>
    <t>ค่าอาหารเสริม (นม)</t>
  </si>
  <si>
    <t>บริหารงานทั่วไปเกี่ยวกับสาธารณสุข</t>
  </si>
  <si>
    <t>บริหารงานทั่วไปเกี่ยวกับรักษาควาสงบภายใน</t>
  </si>
  <si>
    <t>บริหารงานทั่วไปเกี่ยวกับการศึกษา</t>
  </si>
  <si>
    <t>กำจัดขยะมูลฝอยและสิ่งปฏิกูล</t>
  </si>
  <si>
    <t>ภาษีหัก ณ ที่จ่าย</t>
  </si>
  <si>
    <t>ชื่อเจ้าหนี้</t>
  </si>
  <si>
    <t>โครงการที่ขอกู้</t>
  </si>
  <si>
    <t>จำนวนเงินที่ขอกู้</t>
  </si>
  <si>
    <t>สัญญากู้เงิน</t>
  </si>
  <si>
    <t>เงินต้นค้างชำระ</t>
  </si>
  <si>
    <t>ปีสิ้นสุดสัญญา</t>
  </si>
  <si>
    <t>เลขที่</t>
  </si>
  <si>
    <t>ลงวันที่</t>
  </si>
  <si>
    <t>800020646439</t>
  </si>
  <si>
    <t>2564</t>
  </si>
  <si>
    <t>เงินขาดบัญชี</t>
  </si>
  <si>
    <t>เงินเกินบัญชี</t>
  </si>
  <si>
    <t>ทรัพย์สินเกิดจากเงินกู้ที่ชำระหนี้แล้ว (ผลต่างระหว่างทรัพย์สินที่เกิดจากเงินกู้)</t>
  </si>
  <si>
    <t>จำนวนเงินที่</t>
  </si>
  <si>
    <t>ได้รับอนุมัติ</t>
  </si>
  <si>
    <t>โครงการปรับปรุงซ่อมแซมถนนคสล.ด้วยPara Aaphatic Concrete</t>
  </si>
  <si>
    <t>ค่าขายแบบแปลน</t>
  </si>
  <si>
    <t>ธนาคารออมสินสาขาบึงกาฬ</t>
  </si>
  <si>
    <t>โครงการก่อสร้างโรงฆ่าสัตว์(สุกร)</t>
  </si>
  <si>
    <t>ค่าใช้จ่ายอื่น-รอคืนจังหวัด</t>
  </si>
  <si>
    <t>เทศบาลเมืองบึงกาฬ อำเภอเมืองบึงกาฬ จังหวัดบึงกาฬ</t>
  </si>
  <si>
    <t>ณ วันที่ 30 กันยายน 2563</t>
  </si>
  <si>
    <t>สำหรับปี สิ้นสุดวันที่ 30 กันยายน 2563</t>
  </si>
  <si>
    <t>อาคารเพื่อการพักอาศัย</t>
  </si>
  <si>
    <t>ปี 2563</t>
  </si>
  <si>
    <t xml:space="preserve">ครุภัณฑ์อื่น </t>
  </si>
  <si>
    <t>ครุภัณฑ์โรงงาน</t>
  </si>
  <si>
    <t>รับโอน</t>
  </si>
  <si>
    <t>ธนาคารกรุงไทย จำกัด (มหาชน) ประเภท กระแสรายวัน เลขที่ 447-6-00442-3</t>
  </si>
  <si>
    <t>ธนาคารกรุงไทย จำกัด (มหาชน) ประเภท ฝากประจำ เลขที่ 447-2-01216-2</t>
  </si>
  <si>
    <t>ธนาคารกรุงไทย จำกัด (มหาชน) ประเภท ฝากประจำ เลขที่ 447-2-02212-5</t>
  </si>
  <si>
    <t>ธนาคารกรุงไทย จำกัด (มหาชน) ประเภท ออมทรัพย์ เลขที่ 447-0-02637-9</t>
  </si>
  <si>
    <t>ธนาคารกรุงไทย จำกัด (มหาชน) ประเภท ออมทรัพย์ เลขที่ 447-1-01607-5</t>
  </si>
  <si>
    <t>ธนาคารกรุงไทย จำกัด (มหาชน) ประเภท ออมทรัพย์ เลขที่ 998-8-94695-5</t>
  </si>
  <si>
    <t>ธนาคารเพื่อการเกษตรและสหกรณ์การเกษตร ประเภท ออมทรัพย์ เลขที่ 01-152-2-32491-4</t>
  </si>
  <si>
    <t>ธนาคารเพื่อการเกษตรและสหกรณ์การเกษตร ประเภท ออมทรัพย์ เลขที่ 01-152-2-63317-9</t>
  </si>
  <si>
    <t>ธนาคารเพื่อการเกษตรและสหกรณ์การเกษตร ประเภท ออมทรัพย์ เลขที่ 01-152-2-01722-2</t>
  </si>
  <si>
    <t>ธนาคารอาคารสงเคราะห์ ประเภท ประจำ เลขที่ 402-21-000027-3</t>
  </si>
  <si>
    <t>ธนาคารอาคารสงเคราะห์ ประเภท ออมทรัพย์ เลขที่ 402-11-000665-3</t>
  </si>
  <si>
    <t>เงินเบี้ยความพิการ  ประจำปีงบประมาณ พ.ศ.2563 เหลือจ่าย</t>
  </si>
  <si>
    <t>เงินเบี้ยยังชีพผู้สูงอายุ  ประจำปีงบประมาณ พ.ศ.2563 เหลือจ่าย</t>
  </si>
  <si>
    <t>เงินอุดหนุนทั่วไป  ค่ากิจกรรมพัฒนาคุณภาพผู้เรียน</t>
  </si>
  <si>
    <t>เงินอุดหนุนทั่วไป  ค่าเครื่องแบบเรียน</t>
  </si>
  <si>
    <t>เงินอุดหนุนทั่วไป  ค่าอาหารกลางวัน (เด็กปฐมวัย)</t>
  </si>
  <si>
    <t>เงินอุดหนุนทั่วไป  ค่าหนังสือเรียน</t>
  </si>
  <si>
    <t>เงินอุดหนุนทั่วไป  ค่าอาหารกลางวัน (ประถมศึกษา)</t>
  </si>
  <si>
    <t>เงินอุดหนุนทั่วไป  ค่าอาหารเสริม(นม) (เด็กปฐมวัย)</t>
  </si>
  <si>
    <t>เงินอุดหนุนทั่วไป  ค่าอาหารเสริม(นม) (ประถมศึกษา)</t>
  </si>
  <si>
    <t>เงินอุดหนุนทั่วไป  ค่าอุปกรณ์การเรียน</t>
  </si>
  <si>
    <t>ลูกหนี้ภาษีบำรุงท้องที่</t>
  </si>
  <si>
    <t>ค่าต่อเติมหรือดัดแปลงอาคาร</t>
  </si>
  <si>
    <t>บ้านพัก</t>
  </si>
  <si>
    <t>โครงการปรับปรุงพื้นที่บ่อขยะเดิม</t>
  </si>
  <si>
    <t>อุตสาหกรรมและ</t>
  </si>
  <si>
    <t>การโยธา</t>
  </si>
  <si>
    <t>ก่อสร้างโครงสร้างพื้นฐาน</t>
  </si>
  <si>
    <t>โครงการก่อสร้างถนน คสล.พร้อมรางตัวยู คสล.</t>
  </si>
  <si>
    <t>(ซอยหนองบึงกาฬ หมู่ที่ 8 บ้านบึงสวรรค์)</t>
  </si>
  <si>
    <t>โครงการก่อสร้างลาน คสล. อบต.บึงกาฬ</t>
  </si>
  <si>
    <t xml:space="preserve"> หมู่ที่ 2 บ้านศรีโสภณ</t>
  </si>
  <si>
    <t>โครงการก่อสร้างถนน คสล.ภายในหมู่บ้านแสนประเสริฐ</t>
  </si>
  <si>
    <t>(ซอยหลังวัดสรีแก้วฯ ต่องบปี 62 หมู่ที่ 9)</t>
  </si>
  <si>
    <t xml:space="preserve">โครงการก่อสร้างถนน คสล.ภายในหมู่บ้านหมู่ที่ 7  </t>
  </si>
  <si>
    <t>บ้านดงหมากยาง</t>
  </si>
  <si>
    <t>โครงการปรับปรุงซ่อมแซมระบบระบายน้ำ</t>
  </si>
  <si>
    <t xml:space="preserve">โครงการก่อสร้างถนน คสล.รอบหมู่บ้านหมู่ที่ 7  </t>
  </si>
  <si>
    <t>โครงการปรับปรุงเส้นทางวางท่อระบายน้ำ</t>
  </si>
  <si>
    <t>(ซอยหลังโรงพิมพ์ หมู่ที่ 1 บ้านบึงกาฬกลาง)</t>
  </si>
  <si>
    <t>ทางในที่ราชพัสดุ หมู่ที่ 1 บ้านบึงกาฬกลาง</t>
  </si>
  <si>
    <t>โครงการก่อสร้างถนน คสล.(ทางข้างวัดบ้านแสนสุข</t>
  </si>
  <si>
    <t xml:space="preserve"> - ฝายน้อย)  หมู่ที่ 10  บ้านแสนสำราญ</t>
  </si>
  <si>
    <t>โครงการก่อสร้างถนน คสล.เพื่อการเกษตรเส้นริมโขง</t>
  </si>
  <si>
    <t xml:space="preserve">  หมู่ที่ 3  บ้านบึงกาฬใต้</t>
  </si>
  <si>
    <t>(ซอยริมหนองบึงกาฬ2 หมู่ที่ 8 บ้านบึงสวรรค์)</t>
  </si>
  <si>
    <t>โครงการก่อสร้างถนน คสล.ภายในหมู่บ้านหมู่ที่ 11</t>
  </si>
  <si>
    <t>บ้านแสนสุข</t>
  </si>
  <si>
    <t>โครงการก่อสร้างถนน คสล.ทางลงหนองกุดทิง</t>
  </si>
  <si>
    <t>วัดโนนสาวเอ้  ต่องบปี 62 หมู่ที่ 11 บ้านแสนสุข</t>
  </si>
  <si>
    <t>เงินอุดหนุนระบุ</t>
  </si>
  <si>
    <t>ตำบลวิศิษฐ์</t>
  </si>
  <si>
    <t>งานบริหารทั่วไป</t>
  </si>
  <si>
    <t>ค่าเช่าบ้าน</t>
  </si>
  <si>
    <t>บุคลากรถ่ายโอน)</t>
  </si>
  <si>
    <t>ค่าจ้างปรับปรุงรางน้ำตลาดสด</t>
  </si>
  <si>
    <t>ค่าจ้างปรับปรุงรางน้ำตลาดสดเทศบาลตำบลบึงกาฬ</t>
  </si>
  <si>
    <t>โครงการจัดซื้อเครื่องช่วยหายใจแบบสะพายหลัง</t>
  </si>
  <si>
    <t>โครงการจัดซื้อเครื่องอัดอากาศ</t>
  </si>
  <si>
    <t xml:space="preserve">โครงการก่อสร้างถนน คสล.พร้อมรางระบายน้ำ </t>
  </si>
  <si>
    <t>รูปตัวยู ถนนพ้นทุกข์ภัย (ซอยบ้านยายแหว)</t>
  </si>
  <si>
    <t>ถนนสันติราษฎร์ (ซ.บ้านยายเทียบ)</t>
  </si>
  <si>
    <t>โครงการก่อสร้างถนน คสล. ถนนบึงกาฬ</t>
  </si>
  <si>
    <t xml:space="preserve">  (ซ.ข้างตำรวจน้ำ)</t>
  </si>
  <si>
    <t>บริหารงานทั่วไป</t>
  </si>
  <si>
    <t>บริหารงานคลัง</t>
  </si>
  <si>
    <t>รายจ่ายเพื่อให้ได้มาซึ่งบริการ</t>
  </si>
  <si>
    <t>โครงสร้างพื้นฐาน</t>
  </si>
  <si>
    <t>โครงการก่อสร้างถนน คสล.เลียบริมโขง หมู่ที่ 6</t>
  </si>
  <si>
    <t>โครงการก่อสร้างถนน คสล.ทางลงหนองบ่อ หมู่ที่ 10</t>
  </si>
  <si>
    <t>โครงการก่อสร้างถนน คสล.ทางลงหนอง-</t>
  </si>
  <si>
    <t>งานบริหารงานคลัง</t>
  </si>
  <si>
    <t>งานบริหารทั่วไปเกี่ยวกับการศึกษา</t>
  </si>
  <si>
    <t>งานบริหารทั่วไปเกี่ยวกับ</t>
  </si>
  <si>
    <t>โครงการก่อสร้างถนน คสล.ข้างบ้านยายช่วย จันทร์สุข</t>
  </si>
  <si>
    <t>บ้านนาเหนือ หมู่ที่ 9</t>
  </si>
  <si>
    <t>เงินกันรายจ่าย(กรณี</t>
  </si>
  <si>
    <t>ไม่ได้กันเงินในระบบ)</t>
  </si>
  <si>
    <t>สำรองจ่าย</t>
  </si>
  <si>
    <t>บ้านเหล่าถาวร  ตำบลวิศิษฐ์</t>
  </si>
  <si>
    <t>โครงการก่อสร้างฝายชะลอน้ำลำห้วยเตย หมู่ที่6</t>
  </si>
  <si>
    <t>โครงการก่อสร้างฝายชะลอน้ำลำห้วยนา หมู่ที่ 4</t>
  </si>
  <si>
    <t>โครงการก่อสร้างฝายชะลอน้ำลำห้วยดอกไม้ หมู่ที่ 8</t>
  </si>
  <si>
    <t>เงินรับฝากประกันสัญญา</t>
  </si>
  <si>
    <t>เงินรับฝากค่าใช้จ่ายในการจัดเก็บภาษีบำรุงท้องที่5%</t>
  </si>
  <si>
    <t>เงินรับฝากส่วนลดในการจัดเก็บภาษีบำรุงท้องที่6%</t>
  </si>
  <si>
    <t>เงินประกันสัญญาเช่าทรัพย์สิน</t>
  </si>
  <si>
    <t>เงินทุนโครงการเศรษฐกิจชุมชน</t>
  </si>
  <si>
    <t>ปี  2563</t>
  </si>
  <si>
    <t>ชื่อ - สกุล ผู้ยืม</t>
  </si>
  <si>
    <t>โครงการที่ยืม</t>
  </si>
  <si>
    <t>นายพิทักษ์พงศ์  นิยมญาติ</t>
  </si>
  <si>
    <t>นางมงคล  พหลทัพ</t>
  </si>
  <si>
    <t>นางคำปุ่น  ล้านพุฒ</t>
  </si>
  <si>
    <t>นายมนูญ  เตชะแก้ว</t>
  </si>
  <si>
    <t>นางเรือง  จู่มา</t>
  </si>
  <si>
    <t>ปี  2562</t>
  </si>
  <si>
    <t>ปี   2563</t>
  </si>
  <si>
    <t>นายสมบูรณ์  ไสวงาม</t>
  </si>
  <si>
    <t>ยืมเงินค่าเบี้ยยังชีพคนพิการ</t>
  </si>
  <si>
    <t>ตั้งแต่วันที่ 1 ตุลาคม 2562 ถึงวันที่ 30 กันยายน 2563</t>
  </si>
  <si>
    <t>รายได้จากสาธารณูปโภคและการพาณิชย์</t>
  </si>
  <si>
    <t>รายได้จากทุน</t>
  </si>
  <si>
    <t>ปรับปรุงโดยใบผ่าน</t>
  </si>
  <si>
    <t>ค่าบำรุงรักษาและปรับปรุง</t>
  </si>
  <si>
    <t>ที่ดินและสิ่งก่อสร้าง</t>
  </si>
  <si>
    <t>ภายในเขตเทศบาลตำบลบึงกาฬ</t>
  </si>
  <si>
    <t>บ้านบึงกาฬใต้</t>
  </si>
  <si>
    <t>โครงการก่อสร้างถนน คสล.(เส้นริมโขงเลียบคลองส่งน้ำ) หมู่ที่ 7</t>
  </si>
  <si>
    <t>โครงการก่อสร้างถนน คสล.ภายในหมู่บ้าน หมู่ที่ 4 บ้านนาโนน</t>
  </si>
  <si>
    <t>โครงการก่อสร้างถนน คสล.ภายในหมู่บ้าน หมู่ที่ 9 บ้านแสนประเสริฐ</t>
  </si>
  <si>
    <t>โครงการก่อสร้างปรับปรุงถนน คสล.ข้าง สนง.เกษตรฯ หมู่ที่2 บ้านศรีโสภณ</t>
  </si>
  <si>
    <t>โครงการก่อสร้างรางระบายน้ำ คสล.รูปตัวยู หมู่ที่ 11  บ้านแสนสุข</t>
  </si>
  <si>
    <t>โครงการขุดเจาะบ่อน้ำบาดาล หมู่ที่  11  บ้านแสนสุข</t>
  </si>
  <si>
    <t>โครงการเสริมผิวทางถนนลูกรัง (ซอยตรงข้ามลักษณ์อพาร์ทเมนท์)</t>
  </si>
  <si>
    <t>โครงการก่อสร้างถนน คสล.พร้อมรางระบายน้ำรูปตัวยู  ถนนบึงกาฬ</t>
  </si>
  <si>
    <t>(ซอยข้างบ้านตาศูนย์)</t>
  </si>
  <si>
    <t>โครงการก่อสร้างถนน คสล.ซอยริมหนองบึงกาฬ จำนวน 3 ซอย</t>
  </si>
  <si>
    <t>โครงการจ้างเสริมผิวทางถนนลูกรังภายในเขต อบต.บึงกาฬ</t>
  </si>
  <si>
    <t xml:space="preserve">      รายได้จากรัฐบาลค้างรับ</t>
  </si>
  <si>
    <t xml:space="preserve">      ลูกหนี้เงินทุนโครงการเศรษฐกิจชุมชน</t>
  </si>
  <si>
    <t xml:space="preserve">      ลูกหนี้เงินยืมเงินสะสม</t>
  </si>
  <si>
    <t>หมายเหตุ 15 เงินสะสม</t>
  </si>
  <si>
    <t>รายละเอียดแนบท้ายหมายเหตุ 15 เงินสะสม</t>
  </si>
  <si>
    <t>และจะเบิกจ่ายในปีงบประมาณต่อไป ตามรายละเอียดแนบท้ายหมายเหตุ 15</t>
  </si>
  <si>
    <t>จำนวนชุมชน  มี  24  ชุมชน  ดังนี้</t>
  </si>
  <si>
    <t>หมู่ที่</t>
  </si>
  <si>
    <t>ตำบลบึงกาฬ</t>
  </si>
  <si>
    <t>บ้านบึงกาฬกลาง</t>
  </si>
  <si>
    <t>บ้านศรีโสภณ</t>
  </si>
  <si>
    <t>บ้านนาโนน</t>
  </si>
  <si>
    <t>บ้านท่าใคร้</t>
  </si>
  <si>
    <t>บ้านท่าโพธิ์</t>
  </si>
  <si>
    <t>บ้านบึงสวรรค์</t>
  </si>
  <si>
    <t>บ้านแสนประเสริฐ</t>
  </si>
  <si>
    <t>บ้านแสนสำราญ</t>
  </si>
  <si>
    <t>บ้านบึงกาฬเหนือ</t>
  </si>
  <si>
    <t>บ้านพันลำ</t>
  </si>
  <si>
    <t>บ้านหนองแวง</t>
  </si>
  <si>
    <t>บ้านนาป่าน</t>
  </si>
  <si>
    <t>บ้านหนองนาแซง</t>
  </si>
  <si>
    <t>บ้านเหล่าถาวร</t>
  </si>
  <si>
    <t>บ้านวิศิษฐ์</t>
  </si>
  <si>
    <t>บ้านห้วยดอกไม้</t>
  </si>
  <si>
    <t>บ้านนาเหนือ</t>
  </si>
  <si>
    <t>บ้านแสนเจริญ</t>
  </si>
  <si>
    <t>บ้านดอนเจริญ</t>
  </si>
  <si>
    <t>บ้านนาสุขสันต์</t>
  </si>
  <si>
    <t>บ้านจักรทิพย์</t>
  </si>
  <si>
    <t xml:space="preserve">จำนวนประชากร  มีประชากรทั้งสิ้น  20,061  คน  </t>
  </si>
  <si>
    <t>ชาย  9,936  คน หญิง  10,125  คน</t>
  </si>
  <si>
    <t xml:space="preserve">  </t>
  </si>
  <si>
    <t>เงินกู้</t>
  </si>
  <si>
    <t>เงินอุดหนุน สผ</t>
  </si>
  <si>
    <t>เงินอุดหนุสิ่งแวดล้อม</t>
  </si>
  <si>
    <t>ครุภัณฑ์เครื่องดับเพลิง</t>
  </si>
  <si>
    <t>หมายเหตุ 6  รายได้จากรัฐบาลค้างรับ</t>
  </si>
  <si>
    <t>ก่อสร้างถนนคอนกรีตเสริมเหล็ก หมู่ที่ 6 บ้านเหล่าถาวร เชื่อมลำห้วยซาว ตำบลวิศิษฐ์</t>
  </si>
  <si>
    <t>ก่อสร้างฝายชะลอน้ำห้วยดอกไม้ (ตอนบน) หมู่ที่ 8 บ้านห้วยดอกไม้ ตำบลวิศิษฐ์</t>
  </si>
  <si>
    <t>ก่อสร้างฝายชะลอน้ำลำห้วยนา หมู่ที่ 4 บ้านนาป่าน ตำบลวิศิษฐ์</t>
  </si>
  <si>
    <t>ก่อสร้างฝายชะลอน้ำลำห้วยเนียม หมู่ที่ 6 บ้านเหล่าถาวร ตำบลวิศิษฐ์</t>
  </si>
  <si>
    <t>หมายเหตุ 7  ลูกหนี้เงินทุนโครงการเศรษฐกิจชุม</t>
  </si>
  <si>
    <t>เทศบาลเมืองบึงกาฬ  อำเภอเมืองบึงกาฬ  จังหวัดบึงกาฬ</t>
  </si>
  <si>
    <t>เลขที่สัญญากู้เงิน 5/2560-กลุ่มเลี้ยงโคบ้านท่าไคร้</t>
  </si>
  <si>
    <t>เลขที่สัญญากู้เงิน 4/2560-กลุ่มเลี้ยงโคบ้านแสนสำราญ</t>
  </si>
  <si>
    <t>เลขที่สัญญากู้เงิน 7/2560-กลุ่มส่งเสริมอาชีพค้าขาย</t>
  </si>
  <si>
    <t>เลขที่สัญญากู้เงิน 3/2560-กลุ่มปลาตากแห้งบ้านดงหมากยาง</t>
  </si>
  <si>
    <t>เลขที่สัญญากู้เงิน 11/2559-กลุ่มเกษตรหมุนเวียนบ้านบึงกาฬใต้</t>
  </si>
  <si>
    <t>เลขที่สัญญากู้เงิน 2/2560-กลุ่มเลี้ยงกระบือบ้านทาโพธิ์</t>
  </si>
  <si>
    <t>เลขที่สัญญากู้เงิน 6/2560-กลุ่มเลี้ยงโคบ้านแสนประเสริฐ</t>
  </si>
  <si>
    <t>เลขที่สัญญากู้เงิน 1/2561-เกษตรหมุนเวียนบ้านนาโนน</t>
  </si>
  <si>
    <t>นางวิจิตรา  บุญเอนก</t>
  </si>
  <si>
    <t>นายดำรงศักดิ์  เนตรวงค์</t>
  </si>
  <si>
    <t>นายทองตา  แก้วเทพ</t>
  </si>
  <si>
    <t>นายวี  โพธิ์บัณฑิต</t>
  </si>
  <si>
    <t>เลขที่สัญญากู้เงิน 10/2555-กลุ่มเลี้ยงโคบ้านแสนสุข</t>
  </si>
  <si>
    <t>หมายเหตุ 9 ลูกหนี้ค่าภาษี</t>
  </si>
  <si>
    <t>หมายเหตุ 10 สินทรัพย์ไม่หมุนเวียน</t>
  </si>
  <si>
    <t>เทศบาลเมืองบึงกาฬ อำเภอเมืองบึงกาฬ  จังหวดบึงกาฬ</t>
  </si>
  <si>
    <t>หมายเหตุ 14 เจ้าหนี้เงินกู้</t>
  </si>
  <si>
    <t>หมายเหตุ 13 หนี้สินไม่หมุนเวียนอื่น</t>
  </si>
  <si>
    <t>หมายเหตุ 12 เงินรับฝาก</t>
  </si>
  <si>
    <t xml:space="preserve"> -เงินค่าไฟฟ้าตลาดสดเทศบาลตำบลบึงกาฬ</t>
  </si>
  <si>
    <t xml:space="preserve"> -เงินค่ารักษาพยาบาล</t>
  </si>
  <si>
    <t xml:space="preserve"> -ค่าธรรมเนียมต่ออายุสัญญาเช่าอาคารราชพัสดุ</t>
  </si>
  <si>
    <t xml:space="preserve"> -เงินกองทุนหลักประกันสุขภาพ</t>
  </si>
  <si>
    <t xml:space="preserve"> -เงินประกันอัคคีภัยอาคารราชพัสดุ</t>
  </si>
  <si>
    <t>หมายเหตุ 8  ลูกหนี้เงินยืมสะสม</t>
  </si>
  <si>
    <t>โครงการปรับปรุงต่อเติมอาคารศูนย์พัฒนาเด็กเล็ก</t>
  </si>
  <si>
    <t xml:space="preserve">โครงการก่อสร้างถนน คสล.บ้านเหล่าถาวร </t>
  </si>
  <si>
    <t>เชื่อมลำห้วยซาว ตำบลวิศิษฐ์</t>
  </si>
  <si>
    <t>เงินอุดหนุนระบุวัตถุประสงค์/เฉพาะกิจ (ค่าเช่าบ้าน</t>
  </si>
  <si>
    <t>โครงการก่อสร้างสวนสุขภาพเทศบาลตำบลบึงกาฬ</t>
  </si>
  <si>
    <t>ปี 2562 (ต่อ)</t>
  </si>
  <si>
    <t>ค่าจ้างองค์กรที่เป็นสื่อกลางเพื่อสำรวจความพึงพอใจ</t>
  </si>
  <si>
    <t>ของผู้รับบริการ</t>
  </si>
  <si>
    <t>ค่าตอบแทนผู้ปฎิบัติงานอันเป็นประโยชน์แก่องค์กร</t>
  </si>
  <si>
    <t>ปกครองส่วนท้องถิ่น</t>
  </si>
  <si>
    <t>รายจ่ายได้มาซึ่งบริการ</t>
  </si>
  <si>
    <t xml:space="preserve">ค่าอาหารเสริม (นม) </t>
  </si>
  <si>
    <t>โครงการก่อสร้างปรับปรุงอาคารหอประชุมเทศบาล</t>
  </si>
  <si>
    <t>กุดทิง(โนนสาวเอ้) หมู่ที่ 11 บ้านแสนสุข</t>
  </si>
  <si>
    <t>กุดทิง หมู่ที่ 5 บ้านท่าไคร้</t>
  </si>
  <si>
    <t>ด้านหน้า อบต.) หมู่ที่ 2 บ้านศรีโสภณ</t>
  </si>
  <si>
    <t xml:space="preserve">โครงการปรับปรุงแผนที่ภาษีและทะเบียนทรัพย์สิน ของ </t>
  </si>
  <si>
    <t>อบต.บึงกาฬ</t>
  </si>
  <si>
    <t xml:space="preserve">โครงการก่อสร้างระบบระบายน้ำ </t>
  </si>
  <si>
    <t>(ซอยข้าง สภ.เมืองบึงกาฬ) หมู่ที่ 1 บ้านบึงกาฬกลาง</t>
  </si>
  <si>
    <t>โครงการก่อสร้างระบบระบายน้ำ (ทางถนนบ้านบึงกาฬ</t>
  </si>
  <si>
    <t>ใต้-บ้านนาโนน) หมู่ที่ 3 บ้านบึงกาฬใต้</t>
  </si>
  <si>
    <t xml:space="preserve">โครงการก่อสร้างถนน คสล.ทางไปป่าช้า หมู่ที่ 7 </t>
  </si>
  <si>
    <t>โครงการก่อสร้างระบบระบายน้ำ (ทางถนน</t>
  </si>
  <si>
    <t>ปี 2563(ต่อ)</t>
  </si>
  <si>
    <t>วัตถุประสงค์/เฉพาะกิจ</t>
  </si>
  <si>
    <t>หมายเหตุ 11 รายจ่ายค้างจ่าย</t>
  </si>
  <si>
    <t>รายรับจริงสูงกว่ารายจ่ายจริงหลังหักเงินทุนสำรองเงินสะสม</t>
  </si>
  <si>
    <t>รับคืนเงินสะสม</t>
  </si>
  <si>
    <t>ลูกหนี้เงินยืมสะสม</t>
  </si>
  <si>
    <t>โครงการก่อสร้างถนน คสล. (เส้นริมโขงเลียบคลองส่งน้ำ) หมู่ที่ 3</t>
  </si>
  <si>
    <t>โครงการก่อสร้างปรับปรุงถนนและปรับเกลี่ยฝังกลบบ่อกำจัดขยะของ</t>
  </si>
  <si>
    <t>ถนนบึงกาฬ (ข้างสวนสาธารณะบึงกาฬ) ต่อเนื่องจากโครงการเดิม</t>
  </si>
  <si>
    <t>โครงการก่อสร้างถนน คสล.ทางลงบ่อกำจัดขยะ หมู่ที่ 10</t>
  </si>
  <si>
    <t>หมู่ที่ 10 บ้านแสนสำราญ</t>
  </si>
  <si>
    <t>โครงการปรับปรุงซ่อมแซมถนน คสล.ด้วยPara Aaphatic Concrete</t>
  </si>
  <si>
    <t>รายละเอียดแนบท้ายหมายเหตุ 16 เงินทุนสำรองเงินสะสม</t>
  </si>
  <si>
    <t>รถยนต์บรรทุกขยะมูลฝอยแบบอัดท้าย</t>
  </si>
  <si>
    <t>โครงการก่อสร้างถนน คสล. คุ้มหนองปลาปาก</t>
  </si>
  <si>
    <t>เส้นหน้าบ้านนางประเวท ภูครองจิตร์ หมู่ที่ 10 บ้านแสนเจริญ</t>
  </si>
  <si>
    <t xml:space="preserve">โครงการก่อสร้างถนน คสล. ถนนเชื่อมหนองโง้ง หมู่ที่ 9          </t>
  </si>
  <si>
    <t xml:space="preserve">โครงการก่อสร้างถนน คสล. ซอยข้างภูกระแตอิฐบล็อก หมู่ที่ 13 </t>
  </si>
  <si>
    <t>บ้านจักรทิพย์สามัคคี</t>
  </si>
  <si>
    <t xml:space="preserve">โครงการก่อสร้างถนน คสล. ซอยข้างวัดภูกระแต                   </t>
  </si>
  <si>
    <t>(โครงการต่อเนื่อง) หมู่ที่ 13 บ้านจักรทิพย์สามัคคี</t>
  </si>
  <si>
    <t xml:space="preserve">โครงการก่อสร้างถนน คสล. บ้านเหล่าถาวรเชื่อตำบลโปงเปือย   </t>
  </si>
  <si>
    <t>(เส้นหนองปุ้งกือ)</t>
  </si>
  <si>
    <t>โครงการก่อสร้างร่องระบายน้ำ ถนนหน้าบ้าน</t>
  </si>
  <si>
    <t>นายภูวงษ์  แสนสุภา บ้านดอนเจริญ หมู่ที่ 11 (โครงการต่อเนื่อง)</t>
  </si>
  <si>
    <t>การรักษาความสงบภายใน</t>
  </si>
  <si>
    <t>สังคมสงเคราะห์</t>
  </si>
  <si>
    <t>สร้างความเข้มแข็งของชุมชน</t>
  </si>
  <si>
    <t>การศาสนาวัฒนธรรมและนันทนาการ</t>
  </si>
  <si>
    <t>อุตสาหกรรมและการโยธา</t>
  </si>
  <si>
    <t>การเกษตร</t>
  </si>
  <si>
    <t>การพาณิชย์</t>
  </si>
  <si>
    <t>รวมรายจ่าย</t>
  </si>
  <si>
    <t>รวมรายรับ</t>
  </si>
  <si>
    <t>รายรับสูงกว่าหรือ(ต่ำกว่า)รายจ่าย</t>
  </si>
  <si>
    <t xml:space="preserve"> เทศบาลเมืองบึงกาฬ  อำเภอเมืองบึงกาฬ  จังหวัดบึงกาฬ</t>
  </si>
  <si>
    <t>รวมรายจ่ายจากเงินสะสม</t>
  </si>
  <si>
    <t>งบแสดงผลการดำเนินงานจ่ายจากเงินรายรับและเงินสะสม</t>
  </si>
  <si>
    <t>งบแสดงผลการดำเนินงานจ่ายจากเงินรายรับ เงินสะสมและทุนสำรองเงินสะสม</t>
  </si>
  <si>
    <t>รวมรายจ่ายจากทุนสำรองเงินสะสม</t>
  </si>
  <si>
    <t>ธนาคารออมสิน ประเภท เผื่อเรียก เลขที่ 020073430538</t>
  </si>
  <si>
    <t>ธนาคารออมสิน ประเภท เผื่อเรียก เลขที่ 020073441402</t>
  </si>
  <si>
    <t>ธนาคารออมสิน ประเภท เผื่อเรียก เลขที่ 010091770816</t>
  </si>
  <si>
    <t xml:space="preserve">ประกาศกระทรวงมหาดไทย เรื่อง ยุบเลิกเทศบาลตำบลวิศิษฐ์ รวมองค์การบริหารส่วนตำบลบึงกาฬกับเทศบาลตำบลบึงกาฬ </t>
  </si>
  <si>
    <t>อำเภอเมืองบึงกาฬ จังหวัดบึงกาฬ และเปลี่ยนแปลงเขตและฐานะเป็นเทศบาลเมืองบึงกาฬ ตามราชกิจจานุเบกษา เล่มที่ 137 ตอนพิเศษ</t>
  </si>
  <si>
    <t xml:space="preserve"> 179 ง เมื่อวันที่ 5 สิงหาคม 2563  เทศบาลเมืองบึงกาฬ อำเภอเมืองบึงกาฬ จังหวัดบึงกาฬ มีพื้นที่ 143.30 ตารางกิโลเมตร  ครอบคลุม</t>
  </si>
  <si>
    <t>พื้นที่ 2  ตำบล  คือตำบลวิศิษฐ์  และตำบลบึงกาฬ</t>
  </si>
  <si>
    <t>ค่าเบี้ยยังชีพ</t>
  </si>
  <si>
    <t>ค่าเบี้ยยังชีพผู้สูงอายุ ประจำปี 2561 เพิ่มเติม</t>
  </si>
  <si>
    <t>โครงการติดตั้งกล้องวงจรปิด CCTV บริเวณริมเขื่อนป้องกันตลิ่ง</t>
  </si>
  <si>
    <t>แม่น้ำโขง เทศบาลตำบลบึงกาฬ</t>
  </si>
  <si>
    <t>โครงการก่อสร้างขยายผิวจราจรถนนวิเศษบำรุง (แยกถนนไทยสมัคร-</t>
  </si>
  <si>
    <t>ถนนพ้นทุกข์ภัย)</t>
  </si>
  <si>
    <t>หลักเกณฑ์ในการจัดทำงบแสดงฐานะการเงิน</t>
  </si>
  <si>
    <t>การบันทึกบัญชีเพื่อจัดทำงบแสดงฐานะการเงิน เป็นไปตามหลักเกณฑ์เงินสดและเกณฑ์คงค้าง ตามประกาศ</t>
  </si>
  <si>
    <t>เงินประโยชน์ตอบแทนอื่นเป็นกรณีพิเศษอันมีลักษณะ</t>
  </si>
  <si>
    <t>เป็นเงินรางวัลประจำปี</t>
  </si>
  <si>
    <t>ค่าตอบแทนผู้ปฏิบัติราชการอัน</t>
  </si>
  <si>
    <t>เป็นประโยชน์แก่ อปท.</t>
  </si>
  <si>
    <t>สินทรัพย์โครงสร้างพื้นฐานอื่น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</si>
</sst>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.00_);_(* \(#,##0.00\);_(* &quot;-&quot;??_);_(@_)"/>
    <numFmt numFmtId="188" formatCode="[$-1041E]#,##0.00;\(#,##0.00\);&quot;-&quot;"/>
    <numFmt numFmtId="189" formatCode="[$-1041E]#,##0.00;\(#,##0.00\);&quot;&quot;"/>
    <numFmt numFmtId="190" formatCode="[$-187041E]d\ mmmyy;@"/>
    <numFmt numFmtId="191" formatCode="[$-101041E]d\ mmm\ yy;@"/>
    <numFmt numFmtId="192" formatCode="\(#,##0.00\);\(#,##0.00\)"/>
  </numFmts>
  <fonts count="2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4"/>
      <color indexed="8"/>
      <name val="TH SarabunPSK"/>
      <family val="2"/>
    </font>
    <font>
      <u/>
      <sz val="14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5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5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5"/>
      <color theme="1"/>
      <name val="TH SarabunPSK"/>
      <family val="2"/>
    </font>
    <font>
      <b/>
      <sz val="15"/>
      <color indexed="8"/>
      <name val="TH SarabunPSK"/>
      <family val="2"/>
    </font>
    <font>
      <sz val="15"/>
      <color theme="1"/>
      <name val="TH SarabunIT๙"/>
      <family val="2"/>
    </font>
    <font>
      <b/>
      <sz val="15"/>
      <name val="TH SarabunPSK"/>
      <family val="2"/>
    </font>
    <font>
      <b/>
      <sz val="15"/>
      <color theme="1"/>
      <name val="TH SarabunIT๙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5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90" fontId="16" fillId="0" borderId="0"/>
    <xf numFmtId="0" fontId="15" fillId="0" borderId="0"/>
    <xf numFmtId="43" fontId="16" fillId="0" borderId="0" applyFont="0" applyFill="0" applyBorder="0" applyAlignment="0" applyProtection="0"/>
    <xf numFmtId="43" fontId="14" fillId="0" borderId="0" applyFont="0" applyFill="0" applyBorder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8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  <xf numFmtId="0" fontId="1" fillId="0" borderId="0"/>
    <xf numFmtId="0" fontId="14" fillId="0" borderId="0"/>
  </cellStyleXfs>
  <cellXfs count="456">
    <xf numFmtId="0" fontId="0" fillId="0" borderId="0" xfId="0"/>
    <xf numFmtId="43" fontId="2" fillId="0" borderId="0" xfId="1" applyFont="1"/>
    <xf numFmtId="0" fontId="4" fillId="0" borderId="0" xfId="0" applyFont="1" applyAlignment="1" applyProtection="1">
      <alignment horizontal="center" wrapText="1" readingOrder="1"/>
      <protection locked="0"/>
    </xf>
    <xf numFmtId="43" fontId="3" fillId="0" borderId="0" xfId="1" applyFont="1" applyAlignment="1" applyProtection="1">
      <alignment vertical="top" wrapText="1" readingOrder="1"/>
      <protection locked="0"/>
    </xf>
    <xf numFmtId="0" fontId="2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vertical="center"/>
    </xf>
    <xf numFmtId="43" fontId="6" fillId="0" borderId="12" xfId="1" applyFont="1" applyBorder="1" applyAlignment="1">
      <alignment vertical="center"/>
    </xf>
    <xf numFmtId="43" fontId="6" fillId="0" borderId="11" xfId="1" applyFont="1" applyBorder="1" applyAlignment="1">
      <alignment vertical="center"/>
    </xf>
    <xf numFmtId="43" fontId="6" fillId="0" borderId="0" xfId="0" applyNumberFormat="1" applyFont="1" applyAlignment="1">
      <alignment vertical="center"/>
    </xf>
    <xf numFmtId="43" fontId="3" fillId="0" borderId="0" xfId="1" applyFont="1" applyBorder="1" applyAlignment="1" applyProtection="1">
      <alignment vertical="top" wrapText="1" readingOrder="1"/>
      <protection locked="0"/>
    </xf>
    <xf numFmtId="0" fontId="2" fillId="0" borderId="0" xfId="0" applyFont="1"/>
    <xf numFmtId="0" fontId="3" fillId="0" borderId="0" xfId="0" applyFont="1" applyAlignment="1" applyProtection="1">
      <alignment horizontal="center" vertical="top" wrapText="1" readingOrder="1"/>
      <protection locked="0"/>
    </xf>
    <xf numFmtId="0" fontId="3" fillId="0" borderId="0" xfId="0" applyFont="1" applyAlignment="1" applyProtection="1">
      <alignment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43" fontId="2" fillId="0" borderId="0" xfId="1" applyFont="1" applyBorder="1"/>
    <xf numFmtId="0" fontId="6" fillId="0" borderId="0" xfId="0" applyFont="1" applyAlignment="1"/>
    <xf numFmtId="0" fontId="6" fillId="0" borderId="0" xfId="0" applyFont="1"/>
    <xf numFmtId="0" fontId="6" fillId="0" borderId="21" xfId="0" applyFont="1" applyBorder="1" applyAlignment="1">
      <alignment horizontal="center" vertical="center"/>
    </xf>
    <xf numFmtId="43" fontId="5" fillId="0" borderId="25" xfId="1" applyFont="1" applyBorder="1" applyAlignment="1">
      <alignment horizontal="center"/>
    </xf>
    <xf numFmtId="0" fontId="5" fillId="0" borderId="25" xfId="0" applyFont="1" applyBorder="1"/>
    <xf numFmtId="43" fontId="5" fillId="0" borderId="23" xfId="1" applyFont="1" applyBorder="1"/>
    <xf numFmtId="43" fontId="5" fillId="0" borderId="25" xfId="1" applyFont="1" applyBorder="1"/>
    <xf numFmtId="0" fontId="6" fillId="0" borderId="23" xfId="0" applyFont="1" applyBorder="1"/>
    <xf numFmtId="0" fontId="5" fillId="0" borderId="24" xfId="0" applyFont="1" applyBorder="1"/>
    <xf numFmtId="0" fontId="5" fillId="0" borderId="0" xfId="0" applyFont="1"/>
    <xf numFmtId="0" fontId="5" fillId="0" borderId="23" xfId="0" applyFont="1" applyBorder="1"/>
    <xf numFmtId="43" fontId="5" fillId="0" borderId="18" xfId="1" applyFont="1" applyBorder="1"/>
    <xf numFmtId="43" fontId="5" fillId="0" borderId="16" xfId="1" applyFont="1" applyBorder="1"/>
    <xf numFmtId="43" fontId="6" fillId="0" borderId="14" xfId="1" applyFont="1" applyBorder="1"/>
    <xf numFmtId="0" fontId="6" fillId="0" borderId="18" xfId="0" applyFont="1" applyBorder="1" applyAlignment="1">
      <alignment horizontal="center"/>
    </xf>
    <xf numFmtId="43" fontId="5" fillId="0" borderId="0" xfId="1" applyFont="1"/>
    <xf numFmtId="0" fontId="12" fillId="0" borderId="0" xfId="0" applyFont="1"/>
    <xf numFmtId="0" fontId="6" fillId="0" borderId="0" xfId="0" applyFont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/>
    <xf numFmtId="0" fontId="7" fillId="0" borderId="0" xfId="0" applyFont="1" applyAlignment="1"/>
    <xf numFmtId="0" fontId="11" fillId="0" borderId="0" xfId="0" applyFont="1"/>
    <xf numFmtId="0" fontId="4" fillId="0" borderId="0" xfId="0" applyFont="1" applyAlignment="1" applyProtection="1">
      <alignment vertical="center" wrapText="1" readingOrder="1"/>
      <protection locked="0"/>
    </xf>
    <xf numFmtId="43" fontId="3" fillId="0" borderId="0" xfId="0" applyNumberFormat="1" applyFont="1" applyAlignment="1" applyProtection="1">
      <alignment horizontal="center" vertical="top" wrapText="1" readingOrder="1"/>
      <protection locked="0"/>
    </xf>
    <xf numFmtId="0" fontId="4" fillId="0" borderId="0" xfId="0" applyFont="1" applyFill="1" applyAlignment="1" applyProtection="1">
      <alignment horizontal="center" vertical="center" wrapText="1" readingOrder="1"/>
      <protection locked="0"/>
    </xf>
    <xf numFmtId="0" fontId="6" fillId="0" borderId="0" xfId="0" applyFont="1" applyAlignment="1">
      <alignment horizontal="center"/>
    </xf>
    <xf numFmtId="0" fontId="2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/>
    <xf numFmtId="43" fontId="6" fillId="0" borderId="13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3" fontId="5" fillId="0" borderId="0" xfId="1" applyFont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43" fontId="6" fillId="0" borderId="25" xfId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5" fillId="0" borderId="24" xfId="0" applyFont="1" applyBorder="1" applyAlignment="1">
      <alignment horizontal="left"/>
    </xf>
    <xf numFmtId="43" fontId="11" fillId="0" borderId="25" xfId="1" applyFont="1" applyBorder="1" applyAlignment="1">
      <alignment vertical="center"/>
    </xf>
    <xf numFmtId="0" fontId="6" fillId="0" borderId="25" xfId="0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43" fontId="6" fillId="0" borderId="0" xfId="1" applyFont="1" applyBorder="1"/>
    <xf numFmtId="0" fontId="5" fillId="0" borderId="0" xfId="0" applyFont="1" applyAlignment="1">
      <alignment horizontal="center"/>
    </xf>
    <xf numFmtId="0" fontId="3" fillId="0" borderId="32" xfId="0" applyFont="1" applyBorder="1" applyAlignment="1" applyProtection="1">
      <alignment vertical="center" wrapText="1" readingOrder="1"/>
      <protection locked="0"/>
    </xf>
    <xf numFmtId="0" fontId="3" fillId="0" borderId="34" xfId="0" applyFont="1" applyBorder="1" applyAlignment="1" applyProtection="1">
      <alignment vertical="center" wrapText="1" readingOrder="1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vertical="center" wrapText="1" readingOrder="1"/>
      <protection locked="0"/>
    </xf>
    <xf numFmtId="43" fontId="3" fillId="0" borderId="0" xfId="1" applyFont="1" applyAlignment="1" applyProtection="1">
      <alignment vertical="center" readingOrder="1"/>
      <protection locked="0"/>
    </xf>
    <xf numFmtId="0" fontId="3" fillId="0" borderId="0" xfId="0" applyFont="1" applyAlignment="1" applyProtection="1">
      <alignment vertical="center" readingOrder="1"/>
      <protection locked="0"/>
    </xf>
    <xf numFmtId="0" fontId="3" fillId="0" borderId="9" xfId="0" applyFont="1" applyBorder="1" applyAlignment="1" applyProtection="1">
      <alignment vertical="center" readingOrder="1"/>
      <protection locked="0"/>
    </xf>
    <xf numFmtId="43" fontId="3" fillId="0" borderId="8" xfId="1" applyFont="1" applyBorder="1" applyAlignment="1" applyProtection="1">
      <alignment vertical="center" readingOrder="1"/>
      <protection locked="0"/>
    </xf>
    <xf numFmtId="43" fontId="3" fillId="0" borderId="0" xfId="1" applyFont="1" applyBorder="1" applyAlignment="1" applyProtection="1">
      <alignment vertical="center" readingOrder="1"/>
      <protection locked="0"/>
    </xf>
    <xf numFmtId="43" fontId="3" fillId="0" borderId="9" xfId="1" applyFont="1" applyBorder="1" applyAlignment="1" applyProtection="1">
      <alignment vertical="center" readingOrder="1"/>
      <protection locked="0"/>
    </xf>
    <xf numFmtId="43" fontId="3" fillId="0" borderId="9" xfId="1" applyFont="1" applyBorder="1" applyAlignment="1" applyProtection="1">
      <alignment horizontal="right" vertical="center" readingOrder="1"/>
      <protection locked="0"/>
    </xf>
    <xf numFmtId="0" fontId="4" fillId="0" borderId="8" xfId="0" applyFont="1" applyBorder="1" applyAlignment="1" applyProtection="1">
      <alignment vertical="center" wrapText="1" readingOrder="1"/>
      <protection locked="0"/>
    </xf>
    <xf numFmtId="43" fontId="2" fillId="0" borderId="0" xfId="1" applyFont="1" applyAlignment="1">
      <alignment vertical="center"/>
    </xf>
    <xf numFmtId="0" fontId="3" fillId="0" borderId="32" xfId="0" applyFont="1" applyBorder="1" applyAlignment="1" applyProtection="1">
      <alignment vertical="center" readingOrder="1"/>
      <protection locked="0"/>
    </xf>
    <xf numFmtId="43" fontId="4" fillId="0" borderId="37" xfId="1" applyFont="1" applyBorder="1" applyAlignment="1" applyProtection="1">
      <alignment vertical="center" readingOrder="1"/>
      <protection locked="0"/>
    </xf>
    <xf numFmtId="43" fontId="3" fillId="0" borderId="32" xfId="1" applyFont="1" applyBorder="1" applyAlignment="1" applyProtection="1">
      <alignment vertical="center" readingOrder="1"/>
      <protection locked="0"/>
    </xf>
    <xf numFmtId="0" fontId="3" fillId="0" borderId="36" xfId="0" applyFont="1" applyBorder="1" applyAlignment="1" applyProtection="1">
      <alignment vertical="center" wrapText="1" readingOrder="1"/>
      <protection locked="0"/>
    </xf>
    <xf numFmtId="43" fontId="3" fillId="0" borderId="35" xfId="1" applyFont="1" applyBorder="1" applyAlignment="1" applyProtection="1">
      <alignment vertical="center" wrapText="1" readingOrder="1"/>
      <protection locked="0"/>
    </xf>
    <xf numFmtId="43" fontId="3" fillId="0" borderId="36" xfId="1" applyFont="1" applyBorder="1" applyAlignment="1" applyProtection="1">
      <alignment vertical="center" wrapText="1" readingOrder="1"/>
      <protection locked="0"/>
    </xf>
    <xf numFmtId="43" fontId="4" fillId="0" borderId="40" xfId="1" applyFont="1" applyBorder="1" applyAlignment="1" applyProtection="1">
      <alignment vertical="center" wrapText="1" readingOrder="1"/>
      <protection locked="0"/>
    </xf>
    <xf numFmtId="43" fontId="2" fillId="0" borderId="0" xfId="0" applyNumberFormat="1" applyFont="1" applyAlignment="1">
      <alignment vertical="center"/>
    </xf>
    <xf numFmtId="0" fontId="13" fillId="0" borderId="3" xfId="0" applyFont="1" applyBorder="1" applyAlignment="1">
      <alignment vertical="center"/>
    </xf>
    <xf numFmtId="43" fontId="5" fillId="0" borderId="3" xfId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3" fontId="5" fillId="0" borderId="4" xfId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3" fontId="5" fillId="0" borderId="6" xfId="1" applyFont="1" applyBorder="1" applyAlignment="1">
      <alignment vertical="center"/>
    </xf>
    <xf numFmtId="43" fontId="6" fillId="0" borderId="14" xfId="1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43" fontId="5" fillId="0" borderId="27" xfId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43" fontId="6" fillId="0" borderId="5" xfId="1" applyFont="1" applyBorder="1" applyAlignment="1">
      <alignment vertical="center"/>
    </xf>
    <xf numFmtId="43" fontId="6" fillId="0" borderId="7" xfId="1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5" fillId="0" borderId="0" xfId="0" applyFont="1" applyBorder="1"/>
    <xf numFmtId="43" fontId="4" fillId="0" borderId="26" xfId="1" applyFont="1" applyBorder="1" applyAlignment="1" applyProtection="1">
      <alignment vertical="center" wrapText="1" readingOrder="1"/>
      <protection locked="0"/>
    </xf>
    <xf numFmtId="43" fontId="3" fillId="0" borderId="38" xfId="1" applyFont="1" applyBorder="1" applyAlignment="1" applyProtection="1">
      <alignment vertical="center" wrapText="1" readingOrder="1"/>
      <protection locked="0"/>
    </xf>
    <xf numFmtId="43" fontId="5" fillId="0" borderId="0" xfId="0" applyNumberFormat="1" applyFont="1" applyAlignment="1">
      <alignment vertical="center"/>
    </xf>
    <xf numFmtId="43" fontId="3" fillId="0" borderId="39" xfId="1" applyFont="1" applyBorder="1" applyAlignment="1" applyProtection="1">
      <alignment vertical="center" wrapText="1" readingOrder="1"/>
      <protection locked="0"/>
    </xf>
    <xf numFmtId="0" fontId="3" fillId="0" borderId="0" xfId="0" applyFont="1" applyBorder="1" applyAlignment="1" applyProtection="1">
      <alignment vertical="center" wrapText="1" readingOrder="1"/>
      <protection locked="0"/>
    </xf>
    <xf numFmtId="0" fontId="5" fillId="0" borderId="0" xfId="0" applyFont="1" applyAlignment="1">
      <alignment horizontal="right" vertical="center"/>
    </xf>
    <xf numFmtId="0" fontId="4" fillId="0" borderId="0" xfId="0" applyFont="1" applyBorder="1" applyAlignment="1" applyProtection="1">
      <alignment horizontal="center" wrapText="1" readingOrder="1"/>
      <protection locked="0"/>
    </xf>
    <xf numFmtId="43" fontId="4" fillId="0" borderId="0" xfId="1" applyFont="1" applyBorder="1" applyAlignment="1" applyProtection="1">
      <alignment vertical="center" wrapText="1" readingOrder="1"/>
      <protection locked="0"/>
    </xf>
    <xf numFmtId="43" fontId="6" fillId="0" borderId="41" xfId="1" applyFont="1" applyBorder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43" fontId="12" fillId="0" borderId="0" xfId="1" applyFont="1"/>
    <xf numFmtId="0" fontId="18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43" fontId="18" fillId="0" borderId="14" xfId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43" fontId="12" fillId="0" borderId="18" xfId="1" applyFont="1" applyBorder="1" applyAlignment="1">
      <alignment horizontal="center" vertical="center"/>
    </xf>
    <xf numFmtId="0" fontId="18" fillId="0" borderId="14" xfId="0" applyFont="1" applyBorder="1"/>
    <xf numFmtId="43" fontId="18" fillId="0" borderId="14" xfId="1" applyFont="1" applyBorder="1"/>
    <xf numFmtId="43" fontId="18" fillId="0" borderId="0" xfId="1" applyFont="1" applyAlignment="1">
      <alignment horizontal="center" vertical="center"/>
    </xf>
    <xf numFmtId="0" fontId="12" fillId="0" borderId="0" xfId="0" applyFont="1" applyAlignment="1">
      <alignment vertical="center"/>
    </xf>
    <xf numFmtId="43" fontId="12" fillId="0" borderId="18" xfId="1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18" xfId="0" applyFont="1" applyBorder="1" applyAlignment="1">
      <alignment horizontal="center" vertical="center"/>
    </xf>
    <xf numFmtId="43" fontId="18" fillId="0" borderId="14" xfId="1" applyFont="1" applyBorder="1" applyAlignment="1">
      <alignment vertical="center"/>
    </xf>
    <xf numFmtId="0" fontId="18" fillId="0" borderId="0" xfId="0" applyFont="1" applyAlignment="1"/>
    <xf numFmtId="0" fontId="12" fillId="0" borderId="14" xfId="0" applyFont="1" applyBorder="1" applyAlignment="1">
      <alignment vertical="top" wrapText="1"/>
    </xf>
    <xf numFmtId="43" fontId="12" fillId="0" borderId="14" xfId="1" applyFont="1" applyBorder="1" applyAlignment="1">
      <alignment vertical="top"/>
    </xf>
    <xf numFmtId="0" fontId="12" fillId="0" borderId="14" xfId="0" quotePrefix="1" applyFont="1" applyBorder="1" applyAlignment="1">
      <alignment horizontal="center" vertical="top"/>
    </xf>
    <xf numFmtId="191" fontId="12" fillId="0" borderId="14" xfId="0" applyNumberFormat="1" applyFont="1" applyBorder="1" applyAlignment="1">
      <alignment horizontal="center" vertical="top"/>
    </xf>
    <xf numFmtId="17" fontId="12" fillId="0" borderId="14" xfId="0" quotePrefix="1" applyNumberFormat="1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vertical="center" wrapText="1" readingOrder="1"/>
      <protection locked="0"/>
    </xf>
    <xf numFmtId="0" fontId="18" fillId="0" borderId="0" xfId="0" applyFont="1" applyAlignment="1">
      <alignment vertical="center"/>
    </xf>
    <xf numFmtId="43" fontId="18" fillId="0" borderId="0" xfId="1" applyFont="1" applyAlignment="1">
      <alignment vertical="center"/>
    </xf>
    <xf numFmtId="43" fontId="12" fillId="0" borderId="0" xfId="1" applyFont="1" applyAlignment="1">
      <alignment vertical="center"/>
    </xf>
    <xf numFmtId="0" fontId="18" fillId="0" borderId="0" xfId="0" applyFont="1" applyAlignment="1">
      <alignment horizontal="left" vertical="center"/>
    </xf>
    <xf numFmtId="43" fontId="18" fillId="0" borderId="11" xfId="1" applyFont="1" applyBorder="1" applyAlignment="1">
      <alignment vertical="center"/>
    </xf>
    <xf numFmtId="43" fontId="3" fillId="0" borderId="0" xfId="1" applyFont="1" applyBorder="1" applyAlignment="1" applyProtection="1">
      <alignment vertical="center" wrapText="1" readingOrder="1"/>
      <protection locked="0"/>
    </xf>
    <xf numFmtId="4" fontId="3" fillId="0" borderId="0" xfId="0" applyNumberFormat="1" applyFont="1" applyAlignment="1" applyProtection="1">
      <alignment horizontal="right" vertical="center" wrapText="1" readingOrder="1"/>
      <protection locked="0"/>
    </xf>
    <xf numFmtId="192" fontId="3" fillId="0" borderId="42" xfId="1" applyNumberFormat="1" applyFont="1" applyBorder="1" applyAlignment="1">
      <alignment vertical="center"/>
    </xf>
    <xf numFmtId="192" fontId="3" fillId="0" borderId="0" xfId="1" applyNumberFormat="1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43" fontId="18" fillId="0" borderId="18" xfId="1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43" fontId="12" fillId="0" borderId="14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3" fontId="18" fillId="0" borderId="0" xfId="1" applyFont="1" applyBorder="1" applyAlignment="1">
      <alignment vertical="center"/>
    </xf>
    <xf numFmtId="0" fontId="6" fillId="0" borderId="0" xfId="0" applyFont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 applyProtection="1">
      <alignment vertical="center" wrapText="1" readingOrder="1"/>
      <protection locked="0"/>
    </xf>
    <xf numFmtId="187" fontId="5" fillId="0" borderId="0" xfId="0" applyNumberFormat="1" applyFont="1" applyAlignment="1">
      <alignment vertical="center"/>
    </xf>
    <xf numFmtId="187" fontId="6" fillId="0" borderId="0" xfId="0" applyNumberFormat="1" applyFont="1" applyAlignment="1">
      <alignment vertical="center"/>
    </xf>
    <xf numFmtId="0" fontId="6" fillId="0" borderId="22" xfId="1" applyNumberFormat="1" applyFont="1" applyBorder="1" applyAlignment="1">
      <alignment horizontal="center"/>
    </xf>
    <xf numFmtId="0" fontId="6" fillId="0" borderId="14" xfId="1" applyNumberFormat="1" applyFont="1" applyBorder="1" applyAlignment="1">
      <alignment horizontal="center"/>
    </xf>
    <xf numFmtId="187" fontId="5" fillId="0" borderId="0" xfId="0" applyNumberFormat="1" applyFont="1"/>
    <xf numFmtId="187" fontId="6" fillId="0" borderId="0" xfId="0" applyNumberFormat="1" applyFont="1"/>
    <xf numFmtId="43" fontId="11" fillId="0" borderId="25" xfId="1" applyFont="1" applyBorder="1"/>
    <xf numFmtId="0" fontId="18" fillId="0" borderId="0" xfId="1" applyNumberFormat="1" applyFont="1" applyAlignment="1">
      <alignment horizontal="center" vertical="center"/>
    </xf>
    <xf numFmtId="43" fontId="18" fillId="0" borderId="0" xfId="1" applyFont="1"/>
    <xf numFmtId="43" fontId="18" fillId="0" borderId="11" xfId="1" applyFont="1" applyBorder="1"/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12" fillId="0" borderId="0" xfId="0" applyFont="1" applyAlignment="1">
      <alignment horizontal="center"/>
    </xf>
    <xf numFmtId="188" fontId="24" fillId="0" borderId="43" xfId="0" applyNumberFormat="1" applyFont="1" applyFill="1" applyBorder="1" applyAlignment="1" applyProtection="1">
      <alignment horizontal="right" vertical="center" wrapText="1" readingOrder="1"/>
      <protection locked="0"/>
    </xf>
    <xf numFmtId="188" fontId="24" fillId="0" borderId="46" xfId="0" applyNumberFormat="1" applyFont="1" applyFill="1" applyBorder="1" applyAlignment="1" applyProtection="1">
      <alignment horizontal="right" vertical="center" wrapText="1" readingOrder="1"/>
      <protection locked="0"/>
    </xf>
    <xf numFmtId="188" fontId="24" fillId="0" borderId="44" xfId="0" applyNumberFormat="1" applyFont="1" applyFill="1" applyBorder="1" applyAlignment="1" applyProtection="1">
      <alignment horizontal="right" vertical="center" wrapText="1" readingOrder="1"/>
      <protection locked="0"/>
    </xf>
    <xf numFmtId="188" fontId="24" fillId="0" borderId="45" xfId="0" applyNumberFormat="1" applyFont="1" applyFill="1" applyBorder="1" applyAlignment="1" applyProtection="1">
      <alignment horizontal="right" vertical="center" wrapText="1" readingOrder="1"/>
      <protection locked="0"/>
    </xf>
    <xf numFmtId="43" fontId="18" fillId="0" borderId="14" xfId="0" applyNumberFormat="1" applyFont="1" applyBorder="1"/>
    <xf numFmtId="43" fontId="24" fillId="0" borderId="3" xfId="1" applyFont="1" applyFill="1" applyBorder="1" applyAlignment="1" applyProtection="1">
      <alignment vertical="top" wrapText="1"/>
      <protection locked="0"/>
    </xf>
    <xf numFmtId="43" fontId="24" fillId="0" borderId="4" xfId="1" applyFont="1" applyFill="1" applyBorder="1" applyAlignment="1" applyProtection="1">
      <alignment vertical="top" wrapText="1"/>
      <protection locked="0"/>
    </xf>
    <xf numFmtId="43" fontId="24" fillId="0" borderId="47" xfId="1" applyFont="1" applyFill="1" applyBorder="1" applyAlignment="1" applyProtection="1">
      <alignment vertical="top" wrapText="1"/>
      <protection locked="0"/>
    </xf>
    <xf numFmtId="0" fontId="12" fillId="0" borderId="14" xfId="0" applyFont="1" applyBorder="1" applyAlignment="1">
      <alignment horizontal="left"/>
    </xf>
    <xf numFmtId="190" fontId="12" fillId="0" borderId="21" xfId="0" applyNumberFormat="1" applyFont="1" applyBorder="1" applyAlignment="1">
      <alignment horizontal="left"/>
    </xf>
    <xf numFmtId="190" fontId="12" fillId="0" borderId="12" xfId="0" applyNumberFormat="1" applyFont="1" applyBorder="1" applyAlignment="1">
      <alignment horizontal="left"/>
    </xf>
    <xf numFmtId="190" fontId="12" fillId="0" borderId="22" xfId="0" applyNumberFormat="1" applyFont="1" applyBorder="1" applyAlignment="1">
      <alignment horizontal="left"/>
    </xf>
    <xf numFmtId="43" fontId="12" fillId="0" borderId="14" xfId="1" applyFont="1" applyBorder="1"/>
    <xf numFmtId="43" fontId="18" fillId="0" borderId="0" xfId="1" applyFont="1" applyBorder="1"/>
    <xf numFmtId="43" fontId="20" fillId="0" borderId="0" xfId="1" applyFont="1"/>
    <xf numFmtId="0" fontId="18" fillId="0" borderId="0" xfId="0" applyFont="1" applyBorder="1" applyAlignment="1">
      <alignment horizontal="center"/>
    </xf>
    <xf numFmtId="43" fontId="18" fillId="0" borderId="0" xfId="0" applyNumberFormat="1" applyFont="1" applyBorder="1"/>
    <xf numFmtId="0" fontId="18" fillId="0" borderId="0" xfId="0" applyFont="1" applyAlignment="1">
      <alignment horizontal="center"/>
    </xf>
    <xf numFmtId="0" fontId="12" fillId="0" borderId="25" xfId="0" applyFont="1" applyBorder="1" applyAlignment="1">
      <alignment horizontal="left"/>
    </xf>
    <xf numFmtId="43" fontId="24" fillId="0" borderId="0" xfId="1" applyFont="1" applyAlignment="1">
      <alignment horizontal="center" vertical="center"/>
    </xf>
    <xf numFmtId="0" fontId="24" fillId="0" borderId="0" xfId="0" applyFont="1"/>
    <xf numFmtId="0" fontId="21" fillId="0" borderId="0" xfId="0" applyFont="1" applyAlignment="1">
      <alignment vertical="center"/>
    </xf>
    <xf numFmtId="43" fontId="21" fillId="0" borderId="0" xfId="1" applyFont="1" applyAlignment="1">
      <alignment vertical="center"/>
    </xf>
    <xf numFmtId="0" fontId="21" fillId="0" borderId="0" xfId="1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43" fontId="24" fillId="0" borderId="0" xfId="1" applyFont="1" applyAlignment="1">
      <alignment vertical="center"/>
    </xf>
    <xf numFmtId="43" fontId="24" fillId="0" borderId="0" xfId="1" applyFont="1" applyBorder="1" applyAlignment="1">
      <alignment vertical="center"/>
    </xf>
    <xf numFmtId="43" fontId="21" fillId="0" borderId="2" xfId="1" applyFont="1" applyBorder="1" applyAlignment="1">
      <alignment vertical="center"/>
    </xf>
    <xf numFmtId="43" fontId="21" fillId="0" borderId="11" xfId="1" applyFont="1" applyBorder="1" applyAlignment="1">
      <alignment horizontal="center" vertical="center"/>
    </xf>
    <xf numFmtId="43" fontId="21" fillId="0" borderId="0" xfId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3" fontId="21" fillId="0" borderId="0" xfId="1" applyFont="1" applyBorder="1" applyAlignment="1">
      <alignment vertical="center"/>
    </xf>
    <xf numFmtId="43" fontId="21" fillId="0" borderId="11" xfId="1" applyFont="1" applyBorder="1" applyAlignment="1">
      <alignment vertical="center"/>
    </xf>
    <xf numFmtId="43" fontId="24" fillId="0" borderId="0" xfId="1" applyFont="1"/>
    <xf numFmtId="0" fontId="25" fillId="0" borderId="25" xfId="0" applyFont="1" applyBorder="1" applyAlignment="1">
      <alignment horizontal="left" vertical="center" wrapText="1"/>
    </xf>
    <xf numFmtId="43" fontId="25" fillId="0" borderId="25" xfId="1" applyFont="1" applyBorder="1" applyAlignment="1">
      <alignment vertical="center" wrapText="1"/>
    </xf>
    <xf numFmtId="0" fontId="25" fillId="0" borderId="25" xfId="0" applyFont="1" applyBorder="1" applyAlignment="1">
      <alignment vertical="center" wrapText="1"/>
    </xf>
    <xf numFmtId="0" fontId="25" fillId="0" borderId="25" xfId="0" applyFont="1" applyBorder="1"/>
    <xf numFmtId="0" fontId="25" fillId="0" borderId="25" xfId="0" applyFont="1" applyBorder="1" applyAlignment="1">
      <alignment horizontal="left"/>
    </xf>
    <xf numFmtId="43" fontId="25" fillId="0" borderId="25" xfId="1" applyFont="1" applyBorder="1"/>
    <xf numFmtId="0" fontId="25" fillId="0" borderId="0" xfId="0" applyFont="1"/>
    <xf numFmtId="0" fontId="25" fillId="0" borderId="25" xfId="0" applyFont="1" applyBorder="1" applyAlignment="1"/>
    <xf numFmtId="0" fontId="26" fillId="0" borderId="0" xfId="0" applyFont="1" applyAlignment="1"/>
    <xf numFmtId="0" fontId="26" fillId="0" borderId="0" xfId="0" applyFont="1"/>
    <xf numFmtId="0" fontId="26" fillId="0" borderId="0" xfId="0" applyFont="1" applyAlignment="1">
      <alignment horizontal="center"/>
    </xf>
    <xf numFmtId="43" fontId="26" fillId="0" borderId="0" xfId="1" applyFont="1"/>
    <xf numFmtId="0" fontId="26" fillId="0" borderId="14" xfId="0" applyFont="1" applyBorder="1" applyAlignment="1">
      <alignment horizontal="center"/>
    </xf>
    <xf numFmtId="43" fontId="26" fillId="0" borderId="14" xfId="1" applyFont="1" applyBorder="1" applyAlignment="1">
      <alignment horizontal="center"/>
    </xf>
    <xf numFmtId="43" fontId="26" fillId="0" borderId="14" xfId="1" applyFont="1" applyBorder="1"/>
    <xf numFmtId="0" fontId="26" fillId="0" borderId="0" xfId="0" applyFont="1" applyBorder="1" applyAlignment="1">
      <alignment horizontal="center"/>
    </xf>
    <xf numFmtId="43" fontId="26" fillId="0" borderId="0" xfId="1" applyFont="1" applyBorder="1"/>
    <xf numFmtId="0" fontId="25" fillId="0" borderId="24" xfId="0" applyFont="1" applyBorder="1" applyAlignment="1"/>
    <xf numFmtId="0" fontId="25" fillId="0" borderId="0" xfId="0" applyFont="1" applyAlignment="1">
      <alignment horizontal="center"/>
    </xf>
    <xf numFmtId="43" fontId="25" fillId="0" borderId="0" xfId="1" applyFont="1"/>
    <xf numFmtId="0" fontId="25" fillId="0" borderId="23" xfId="0" applyFont="1" applyBorder="1"/>
    <xf numFmtId="0" fontId="25" fillId="0" borderId="23" xfId="0" applyFont="1" applyBorder="1" applyAlignment="1">
      <alignment horizontal="left"/>
    </xf>
    <xf numFmtId="0" fontId="25" fillId="0" borderId="0" xfId="0" applyFont="1" applyAlignment="1">
      <alignment vertical="top"/>
    </xf>
    <xf numFmtId="43" fontId="25" fillId="0" borderId="25" xfId="0" applyNumberFormat="1" applyFont="1" applyBorder="1" applyAlignment="1"/>
    <xf numFmtId="0" fontId="25" fillId="0" borderId="25" xfId="0" applyFont="1" applyBorder="1" applyAlignment="1">
      <alignment horizontal="center"/>
    </xf>
    <xf numFmtId="0" fontId="25" fillId="0" borderId="0" xfId="0" applyFont="1" applyBorder="1"/>
    <xf numFmtId="0" fontId="25" fillId="0" borderId="0" xfId="0" applyFont="1" applyBorder="1" applyAlignment="1"/>
    <xf numFmtId="43" fontId="25" fillId="0" borderId="0" xfId="1" applyFont="1" applyBorder="1"/>
    <xf numFmtId="0" fontId="25" fillId="0" borderId="25" xfId="0" applyFont="1" applyFill="1" applyBorder="1"/>
    <xf numFmtId="0" fontId="25" fillId="0" borderId="25" xfId="0" applyFont="1" applyFill="1" applyBorder="1" applyAlignment="1">
      <alignment horizontal="left"/>
    </xf>
    <xf numFmtId="43" fontId="25" fillId="0" borderId="25" xfId="1" applyFont="1" applyFill="1" applyBorder="1"/>
    <xf numFmtId="0" fontId="25" fillId="0" borderId="0" xfId="0" applyFont="1" applyFill="1"/>
    <xf numFmtId="0" fontId="25" fillId="0" borderId="18" xfId="0" applyFont="1" applyBorder="1"/>
    <xf numFmtId="0" fontId="25" fillId="0" borderId="18" xfId="0" applyFont="1" applyBorder="1" applyAlignment="1">
      <alignment horizontal="left"/>
    </xf>
    <xf numFmtId="43" fontId="25" fillId="0" borderId="18" xfId="1" applyFont="1" applyBorder="1"/>
    <xf numFmtId="0" fontId="25" fillId="0" borderId="18" xfId="0" applyFont="1" applyBorder="1" applyAlignment="1"/>
    <xf numFmtId="43" fontId="25" fillId="0" borderId="15" xfId="1" applyFont="1" applyBorder="1"/>
    <xf numFmtId="43" fontId="3" fillId="0" borderId="33" xfId="1" applyFont="1" applyBorder="1" applyAlignment="1" applyProtection="1">
      <alignment vertical="center" wrapText="1" readingOrder="1"/>
      <protection locked="0"/>
    </xf>
    <xf numFmtId="187" fontId="2" fillId="0" borderId="0" xfId="0" applyNumberFormat="1" applyFont="1" applyAlignment="1">
      <alignment vertical="center"/>
    </xf>
    <xf numFmtId="0" fontId="4" fillId="0" borderId="8" xfId="0" applyFont="1" applyBorder="1" applyAlignment="1" applyProtection="1">
      <alignment horizontal="right" vertical="center" wrapText="1" readingOrder="1"/>
      <protection locked="0"/>
    </xf>
    <xf numFmtId="0" fontId="2" fillId="0" borderId="0" xfId="0" applyFont="1" applyAlignment="1">
      <alignment horizontal="right" vertical="center"/>
    </xf>
    <xf numFmtId="43" fontId="25" fillId="0" borderId="0" xfId="1" applyFont="1" applyAlignment="1" applyProtection="1">
      <alignment vertical="center" readingOrder="1"/>
      <protection locked="0"/>
    </xf>
    <xf numFmtId="0" fontId="25" fillId="0" borderId="0" xfId="0" applyFont="1" applyAlignment="1" applyProtection="1">
      <alignment vertical="center" readingOrder="1"/>
      <protection locked="0"/>
    </xf>
    <xf numFmtId="0" fontId="25" fillId="0" borderId="9" xfId="0" applyFont="1" applyBorder="1" applyAlignment="1" applyProtection="1">
      <alignment vertical="center" readingOrder="1"/>
      <protection locked="0"/>
    </xf>
    <xf numFmtId="43" fontId="25" fillId="0" borderId="8" xfId="1" applyFont="1" applyBorder="1" applyAlignment="1" applyProtection="1">
      <alignment vertical="center" readingOrder="1"/>
      <protection locked="0"/>
    </xf>
    <xf numFmtId="43" fontId="25" fillId="0" borderId="0" xfId="1" applyFont="1" applyBorder="1" applyAlignment="1" applyProtection="1">
      <alignment vertical="center" readingOrder="1"/>
      <protection locked="0"/>
    </xf>
    <xf numFmtId="43" fontId="25" fillId="0" borderId="9" xfId="1" applyFont="1" applyBorder="1" applyAlignment="1" applyProtection="1">
      <alignment vertical="center" readingOrder="1"/>
      <protection locked="0"/>
    </xf>
    <xf numFmtId="189" fontId="25" fillId="0" borderId="9" xfId="0" applyNumberFormat="1" applyFont="1" applyBorder="1" applyAlignment="1" applyProtection="1">
      <alignment vertical="center" readingOrder="1"/>
      <protection locked="0"/>
    </xf>
    <xf numFmtId="43" fontId="25" fillId="0" borderId="0" xfId="1" applyFont="1" applyAlignment="1">
      <alignment vertical="center"/>
    </xf>
    <xf numFmtId="187" fontId="25" fillId="0" borderId="0" xfId="1" applyNumberFormat="1" applyFont="1" applyAlignment="1" applyProtection="1">
      <alignment vertical="center" readingOrder="1"/>
      <protection locked="0"/>
    </xf>
    <xf numFmtId="192" fontId="25" fillId="0" borderId="0" xfId="1" applyNumberFormat="1" applyFont="1" applyBorder="1" applyAlignment="1">
      <alignment vertical="center"/>
    </xf>
    <xf numFmtId="188" fontId="25" fillId="0" borderId="24" xfId="1" applyNumberFormat="1" applyFont="1" applyBorder="1" applyAlignment="1">
      <alignment vertical="center"/>
    </xf>
    <xf numFmtId="43" fontId="25" fillId="0" borderId="0" xfId="1" applyFont="1" applyBorder="1" applyAlignment="1">
      <alignment vertical="center"/>
    </xf>
    <xf numFmtId="188" fontId="25" fillId="0" borderId="9" xfId="1" applyNumberFormat="1" applyFont="1" applyBorder="1" applyAlignment="1" applyProtection="1">
      <alignment vertical="center" readingOrder="1"/>
      <protection locked="0"/>
    </xf>
    <xf numFmtId="188" fontId="25" fillId="0" borderId="9" xfId="1" applyNumberFormat="1" applyFont="1" applyBorder="1" applyAlignment="1">
      <alignment vertical="center"/>
    </xf>
    <xf numFmtId="43" fontId="25" fillId="0" borderId="0" xfId="1" applyFont="1" applyAlignment="1" applyProtection="1">
      <alignment vertical="top" wrapText="1" readingOrder="1"/>
      <protection locked="0"/>
    </xf>
    <xf numFmtId="0" fontId="18" fillId="0" borderId="15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43" fontId="12" fillId="0" borderId="25" xfId="1" applyFont="1" applyBorder="1" applyAlignment="1">
      <alignment horizontal="center"/>
    </xf>
    <xf numFmtId="43" fontId="24" fillId="0" borderId="25" xfId="1" applyFont="1" applyBorder="1" applyAlignment="1">
      <alignment horizontal="center"/>
    </xf>
    <xf numFmtId="43" fontId="12" fillId="0" borderId="25" xfId="1" applyFont="1" applyBorder="1" applyAlignment="1">
      <alignment horizontal="right"/>
    </xf>
    <xf numFmtId="0" fontId="12" fillId="0" borderId="0" xfId="0" applyFont="1" applyBorder="1"/>
    <xf numFmtId="4" fontId="12" fillId="0" borderId="25" xfId="0" applyNumberFormat="1" applyFont="1" applyBorder="1" applyAlignment="1">
      <alignment horizontal="right"/>
    </xf>
    <xf numFmtId="0" fontId="12" fillId="0" borderId="25" xfId="0" applyFont="1" applyBorder="1" applyAlignment="1">
      <alignment horizontal="left" vertical="center"/>
    </xf>
    <xf numFmtId="43" fontId="12" fillId="0" borderId="25" xfId="1" applyFont="1" applyBorder="1" applyAlignment="1">
      <alignment horizontal="right" vertical="center"/>
    </xf>
    <xf numFmtId="43" fontId="12" fillId="0" borderId="25" xfId="1" applyFont="1" applyBorder="1" applyAlignment="1">
      <alignment horizontal="center" vertical="center"/>
    </xf>
    <xf numFmtId="0" fontId="21" fillId="0" borderId="0" xfId="0" applyFont="1"/>
    <xf numFmtId="0" fontId="21" fillId="0" borderId="15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4" fontId="24" fillId="0" borderId="25" xfId="0" applyNumberFormat="1" applyFont="1" applyBorder="1" applyAlignment="1">
      <alignment horizontal="right"/>
    </xf>
    <xf numFmtId="43" fontId="21" fillId="0" borderId="14" xfId="1" applyFont="1" applyBorder="1"/>
    <xf numFmtId="43" fontId="21" fillId="0" borderId="0" xfId="1" applyFont="1" applyBorder="1"/>
    <xf numFmtId="43" fontId="24" fillId="0" borderId="25" xfId="1" applyFont="1" applyBorder="1" applyAlignment="1">
      <alignment horizontal="center" vertical="center"/>
    </xf>
    <xf numFmtId="43" fontId="21" fillId="0" borderId="14" xfId="1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43" fontId="5" fillId="0" borderId="0" xfId="1" applyFont="1" applyAlignment="1">
      <alignment horizontal="center"/>
    </xf>
    <xf numFmtId="43" fontId="11" fillId="0" borderId="3" xfId="1" applyFont="1" applyBorder="1" applyAlignment="1">
      <alignment vertical="top"/>
    </xf>
    <xf numFmtId="0" fontId="11" fillId="0" borderId="3" xfId="0" applyFont="1" applyBorder="1" applyAlignment="1">
      <alignment vertical="top"/>
    </xf>
    <xf numFmtId="43" fontId="11" fillId="0" borderId="3" xfId="1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1" fillId="0" borderId="4" xfId="0" applyFont="1" applyBorder="1" applyAlignment="1">
      <alignment horizontal="left" vertical="top"/>
    </xf>
    <xf numFmtId="43" fontId="11" fillId="0" borderId="4" xfId="1" applyFont="1" applyBorder="1" applyAlignment="1">
      <alignment horizontal="left" vertical="top" wrapText="1"/>
    </xf>
    <xf numFmtId="43" fontId="11" fillId="0" borderId="4" xfId="1" applyFont="1" applyBorder="1" applyAlignment="1">
      <alignment vertical="top"/>
    </xf>
    <xf numFmtId="0" fontId="11" fillId="0" borderId="0" xfId="0" applyFont="1" applyAlignment="1">
      <alignment vertical="top"/>
    </xf>
    <xf numFmtId="43" fontId="11" fillId="0" borderId="4" xfId="1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1" fillId="0" borderId="6" xfId="0" applyFont="1" applyBorder="1" applyAlignment="1">
      <alignment horizontal="left" vertical="top"/>
    </xf>
    <xf numFmtId="43" fontId="11" fillId="0" borderId="6" xfId="1" applyFont="1" applyBorder="1" applyAlignment="1">
      <alignment vertical="top" wrapText="1"/>
    </xf>
    <xf numFmtId="43" fontId="11" fillId="0" borderId="6" xfId="1" applyFont="1" applyBorder="1" applyAlignment="1">
      <alignment vertical="top"/>
    </xf>
    <xf numFmtId="0" fontId="11" fillId="0" borderId="25" xfId="0" applyFont="1" applyBorder="1" applyAlignment="1">
      <alignment vertical="top" wrapText="1"/>
    </xf>
    <xf numFmtId="0" fontId="11" fillId="0" borderId="25" xfId="0" applyFont="1" applyBorder="1" applyAlignment="1">
      <alignment horizontal="left" vertical="top"/>
    </xf>
    <xf numFmtId="43" fontId="11" fillId="0" borderId="25" xfId="1" applyFont="1" applyBorder="1" applyAlignment="1">
      <alignment vertical="top" wrapText="1"/>
    </xf>
    <xf numFmtId="43" fontId="11" fillId="0" borderId="25" xfId="1" applyFont="1" applyBorder="1" applyAlignment="1">
      <alignment vertical="top"/>
    </xf>
    <xf numFmtId="0" fontId="6" fillId="0" borderId="14" xfId="0" applyFont="1" applyBorder="1" applyAlignment="1">
      <alignment horizontal="center" vertical="center" wrapText="1"/>
    </xf>
    <xf numFmtId="43" fontId="6" fillId="0" borderId="14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0" xfId="0" applyFont="1" applyBorder="1"/>
    <xf numFmtId="0" fontId="7" fillId="0" borderId="14" xfId="0" applyFont="1" applyBorder="1" applyAlignment="1">
      <alignment horizontal="center" vertical="center" wrapText="1"/>
    </xf>
    <xf numFmtId="43" fontId="7" fillId="0" borderId="14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7" fillId="0" borderId="3" xfId="0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3" fontId="2" fillId="0" borderId="4" xfId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2" fillId="0" borderId="6" xfId="1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43" fontId="7" fillId="0" borderId="14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27" fillId="0" borderId="27" xfId="0" applyFont="1" applyBorder="1" applyAlignment="1">
      <alignment vertical="center"/>
    </xf>
    <xf numFmtId="43" fontId="2" fillId="0" borderId="27" xfId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43" fontId="7" fillId="0" borderId="5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7" fillId="0" borderId="0" xfId="1" applyFont="1" applyBorder="1"/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/>
    </xf>
    <xf numFmtId="0" fontId="2" fillId="0" borderId="4" xfId="0" applyFont="1" applyBorder="1" applyAlignment="1">
      <alignment vertical="top" wrapText="1"/>
    </xf>
    <xf numFmtId="43" fontId="2" fillId="0" borderId="4" xfId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top" wrapText="1"/>
    </xf>
    <xf numFmtId="43" fontId="2" fillId="0" borderId="6" xfId="1" applyFont="1" applyBorder="1" applyAlignment="1">
      <alignment vertical="top"/>
    </xf>
    <xf numFmtId="43" fontId="2" fillId="0" borderId="0" xfId="1" applyFont="1" applyAlignment="1"/>
    <xf numFmtId="0" fontId="6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43" fontId="5" fillId="0" borderId="4" xfId="1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6" xfId="0" applyFont="1" applyBorder="1" applyAlignment="1">
      <alignment vertical="top" wrapText="1"/>
    </xf>
    <xf numFmtId="43" fontId="5" fillId="0" borderId="6" xfId="1" applyFont="1" applyBorder="1" applyAlignment="1">
      <alignment vertical="top"/>
    </xf>
    <xf numFmtId="43" fontId="6" fillId="0" borderId="49" xfId="1" applyFont="1" applyBorder="1" applyAlignment="1">
      <alignment vertical="center"/>
    </xf>
    <xf numFmtId="43" fontId="5" fillId="0" borderId="48" xfId="1" applyFont="1" applyBorder="1" applyAlignment="1">
      <alignment vertical="center"/>
    </xf>
    <xf numFmtId="43" fontId="5" fillId="0" borderId="4" xfId="1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vertical="center"/>
    </xf>
    <xf numFmtId="0" fontId="6" fillId="0" borderId="0" xfId="0" applyFont="1"/>
    <xf numFmtId="43" fontId="12" fillId="0" borderId="0" xfId="1" applyFont="1" applyAlignment="1">
      <alignment horizontal="center"/>
    </xf>
    <xf numFmtId="43" fontId="12" fillId="0" borderId="25" xfId="1" applyFont="1" applyBorder="1" applyAlignment="1">
      <alignment horizontal="left" vertical="center"/>
    </xf>
    <xf numFmtId="43" fontId="5" fillId="0" borderId="0" xfId="1" applyFont="1" applyAlignment="1">
      <alignment horizontal="center" vertical="center"/>
    </xf>
    <xf numFmtId="0" fontId="10" fillId="0" borderId="0" xfId="0" applyFont="1" applyFill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43" fontId="6" fillId="0" borderId="14" xfId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23" fillId="0" borderId="44" xfId="0" applyFont="1" applyFill="1" applyBorder="1" applyAlignment="1" applyProtection="1">
      <alignment horizontal="left" vertical="center" wrapText="1" readingOrder="1"/>
      <protection locked="0"/>
    </xf>
    <xf numFmtId="0" fontId="24" fillId="0" borderId="44" xfId="0" applyFont="1" applyFill="1" applyBorder="1" applyAlignment="1" applyProtection="1">
      <alignment vertical="top" wrapText="1"/>
      <protection locked="0"/>
    </xf>
    <xf numFmtId="0" fontId="24" fillId="0" borderId="44" xfId="0" applyFont="1" applyFill="1" applyBorder="1" applyAlignment="1" applyProtection="1">
      <alignment horizontal="left" vertical="center" wrapText="1" readingOrder="1"/>
      <protection locked="0"/>
    </xf>
    <xf numFmtId="0" fontId="23" fillId="0" borderId="43" xfId="0" applyFont="1" applyFill="1" applyBorder="1" applyAlignment="1" applyProtection="1">
      <alignment horizontal="left" vertical="center" wrapText="1" readingOrder="1"/>
      <protection locked="0"/>
    </xf>
    <xf numFmtId="0" fontId="24" fillId="0" borderId="43" xfId="0" applyFont="1" applyFill="1" applyBorder="1" applyAlignment="1" applyProtection="1">
      <alignment vertical="top" wrapText="1"/>
      <protection locked="0"/>
    </xf>
    <xf numFmtId="0" fontId="24" fillId="0" borderId="43" xfId="0" applyFont="1" applyFill="1" applyBorder="1" applyAlignment="1" applyProtection="1">
      <alignment horizontal="left" vertical="center" wrapText="1" readingOrder="1"/>
      <protection locked="0"/>
    </xf>
    <xf numFmtId="0" fontId="19" fillId="0" borderId="0" xfId="0" applyFont="1" applyFill="1" applyAlignment="1" applyProtection="1">
      <alignment horizontal="center" vertical="center" wrapText="1" readingOrder="1"/>
      <protection locked="0"/>
    </xf>
    <xf numFmtId="0" fontId="21" fillId="0" borderId="0" xfId="0" applyFont="1" applyAlignment="1">
      <alignment horizontal="center"/>
    </xf>
    <xf numFmtId="0" fontId="23" fillId="0" borderId="45" xfId="0" applyFont="1" applyFill="1" applyBorder="1" applyAlignment="1" applyProtection="1">
      <alignment horizontal="left" vertical="center" wrapText="1" readingOrder="1"/>
      <protection locked="0"/>
    </xf>
    <xf numFmtId="0" fontId="24" fillId="0" borderId="45" xfId="0" applyFont="1" applyFill="1" applyBorder="1" applyAlignment="1" applyProtection="1">
      <alignment vertical="top" wrapText="1"/>
      <protection locked="0"/>
    </xf>
    <xf numFmtId="0" fontId="24" fillId="0" borderId="45" xfId="0" applyFont="1" applyFill="1" applyBorder="1" applyAlignment="1" applyProtection="1">
      <alignment horizontal="left" vertical="center" wrapText="1" readingOrder="1"/>
      <protection locked="0"/>
    </xf>
    <xf numFmtId="0" fontId="18" fillId="0" borderId="14" xfId="0" applyFont="1" applyBorder="1" applyAlignment="1">
      <alignment horizontal="center"/>
    </xf>
    <xf numFmtId="190" fontId="12" fillId="0" borderId="21" xfId="0" applyNumberFormat="1" applyFont="1" applyBorder="1" applyAlignment="1">
      <alignment horizontal="left"/>
    </xf>
    <xf numFmtId="190" fontId="12" fillId="0" borderId="12" xfId="0" applyNumberFormat="1" applyFont="1" applyBorder="1" applyAlignment="1">
      <alignment horizontal="left"/>
    </xf>
    <xf numFmtId="190" fontId="12" fillId="0" borderId="22" xfId="0" applyNumberFormat="1" applyFont="1" applyBorder="1" applyAlignment="1">
      <alignment horizontal="left"/>
    </xf>
    <xf numFmtId="0" fontId="26" fillId="0" borderId="14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5" fillId="0" borderId="25" xfId="0" applyFont="1" applyBorder="1" applyAlignment="1">
      <alignment horizontal="left" vertical="center" wrapText="1"/>
    </xf>
    <xf numFmtId="0" fontId="25" fillId="0" borderId="25" xfId="0" applyFont="1" applyBorder="1" applyAlignment="1">
      <alignment vertical="center" wrapText="1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3" fillId="0" borderId="0" xfId="0" applyFont="1" applyAlignment="1" applyProtection="1">
      <alignment vertical="center" wrapText="1" readingOrder="1"/>
      <protection locked="0"/>
    </xf>
    <xf numFmtId="0" fontId="2" fillId="0" borderId="0" xfId="0" applyFont="1" applyAlignment="1">
      <alignment vertical="center"/>
    </xf>
    <xf numFmtId="0" fontId="9" fillId="0" borderId="0" xfId="0" applyFont="1" applyAlignment="1" applyProtection="1">
      <alignment vertical="center" wrapText="1" readingOrder="1"/>
      <protection locked="0"/>
    </xf>
    <xf numFmtId="0" fontId="9" fillId="0" borderId="0" xfId="0" applyFont="1" applyAlignment="1" applyProtection="1">
      <alignment vertical="top" wrapText="1" readingOrder="1"/>
      <protection locked="0"/>
    </xf>
    <xf numFmtId="0" fontId="2" fillId="0" borderId="0" xfId="0" applyFont="1"/>
    <xf numFmtId="0" fontId="3" fillId="0" borderId="0" xfId="0" applyFont="1" applyAlignment="1" applyProtection="1">
      <alignment horizontal="center" vertical="top" wrapText="1" readingOrder="1"/>
      <protection locked="0"/>
    </xf>
    <xf numFmtId="0" fontId="3" fillId="0" borderId="0" xfId="0" applyFont="1" applyAlignment="1" applyProtection="1">
      <alignment horizontal="right" vertical="center" wrapText="1" readingOrder="1"/>
      <protection locked="0"/>
    </xf>
    <xf numFmtId="0" fontId="3" fillId="0" borderId="0" xfId="0" applyFont="1" applyAlignment="1" applyProtection="1">
      <alignment horizontal="left" vertical="center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horizontal="right" vertical="top" wrapText="1" readingOrder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3" fillId="0" borderId="0" xfId="0" applyFont="1" applyAlignment="1" applyProtection="1">
      <alignment wrapText="1" readingOrder="1"/>
      <protection locked="0"/>
    </xf>
    <xf numFmtId="0" fontId="3" fillId="0" borderId="35" xfId="0" applyFont="1" applyBorder="1" applyAlignment="1" applyProtection="1">
      <alignment vertical="center" wrapText="1" readingOrder="1"/>
      <protection locked="0"/>
    </xf>
    <xf numFmtId="0" fontId="2" fillId="0" borderId="36" xfId="0" applyFont="1" applyBorder="1" applyAlignment="1" applyProtection="1">
      <alignment vertical="center" wrapText="1"/>
      <protection locked="0"/>
    </xf>
    <xf numFmtId="0" fontId="3" fillId="0" borderId="36" xfId="0" applyFont="1" applyBorder="1" applyAlignment="1" applyProtection="1">
      <alignment vertical="center" wrapText="1" readingOrder="1"/>
      <protection locked="0"/>
    </xf>
    <xf numFmtId="0" fontId="3" fillId="0" borderId="38" xfId="0" applyFont="1" applyBorder="1" applyAlignment="1" applyProtection="1">
      <alignment vertical="center" wrapText="1" readingOrder="1"/>
      <protection locked="0"/>
    </xf>
    <xf numFmtId="0" fontId="2" fillId="0" borderId="3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right" vertical="center" wrapText="1" readingOrder="1"/>
      <protection locked="0"/>
    </xf>
    <xf numFmtId="0" fontId="2" fillId="0" borderId="0" xfId="0" applyFont="1" applyAlignment="1">
      <alignment horizontal="right" vertical="center"/>
    </xf>
    <xf numFmtId="43" fontId="25" fillId="0" borderId="8" xfId="1" applyFont="1" applyBorder="1" applyAlignment="1" applyProtection="1">
      <alignment vertical="center" readingOrder="1"/>
      <protection locked="0"/>
    </xf>
    <xf numFmtId="43" fontId="25" fillId="0" borderId="0" xfId="1" applyFont="1" applyAlignment="1">
      <alignment vertical="center"/>
    </xf>
    <xf numFmtId="0" fontId="3" fillId="0" borderId="10" xfId="0" applyFont="1" applyBorder="1" applyAlignment="1" applyProtection="1">
      <alignment vertical="center" wrapText="1" readingOrder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readingOrder="1"/>
      <protection locked="0"/>
    </xf>
    <xf numFmtId="192" fontId="3" fillId="0" borderId="42" xfId="1" applyNumberFormat="1" applyFont="1" applyBorder="1" applyAlignment="1">
      <alignment horizontal="right" vertical="center"/>
    </xf>
    <xf numFmtId="192" fontId="3" fillId="0" borderId="1" xfId="1" applyNumberFormat="1" applyFont="1" applyBorder="1" applyAlignment="1">
      <alignment horizontal="right" vertical="center"/>
    </xf>
    <xf numFmtId="0" fontId="3" fillId="0" borderId="9" xfId="0" applyFont="1" applyBorder="1" applyAlignment="1" applyProtection="1">
      <alignment horizontal="left" vertical="center" wrapText="1" readingOrder="1"/>
      <protection locked="0"/>
    </xf>
    <xf numFmtId="0" fontId="3" fillId="0" borderId="0" xfId="0" applyFont="1" applyBorder="1" applyAlignment="1" applyProtection="1">
      <alignment horizontal="left" vertical="center" wrapText="1" readingOrder="1"/>
      <protection locked="0"/>
    </xf>
    <xf numFmtId="0" fontId="10" fillId="0" borderId="0" xfId="0" applyFont="1" applyAlignment="1" applyProtection="1">
      <alignment horizontal="center" vertical="center" wrapText="1" readingOrder="1"/>
      <protection locked="0"/>
    </xf>
    <xf numFmtId="0" fontId="6" fillId="0" borderId="0" xfId="0" applyFont="1"/>
    <xf numFmtId="0" fontId="4" fillId="0" borderId="0" xfId="0" applyFont="1" applyAlignment="1" applyProtection="1">
      <alignment horizontal="left" vertical="center" wrapText="1" readingOrder="1"/>
      <protection locked="0"/>
    </xf>
    <xf numFmtId="0" fontId="4" fillId="0" borderId="28" xfId="0" applyFont="1" applyBorder="1" applyAlignment="1" applyProtection="1">
      <alignment horizontal="center" wrapText="1" readingOrder="1"/>
      <protection locked="0"/>
    </xf>
    <xf numFmtId="0" fontId="2" fillId="0" borderId="29" xfId="0" applyFont="1" applyBorder="1" applyAlignment="1" applyProtection="1">
      <alignment vertical="top" wrapText="1"/>
      <protection locked="0"/>
    </xf>
    <xf numFmtId="0" fontId="2" fillId="0" borderId="30" xfId="0" applyFont="1" applyBorder="1" applyAlignment="1" applyProtection="1">
      <alignment vertical="top" wrapText="1"/>
      <protection locked="0"/>
    </xf>
    <xf numFmtId="0" fontId="4" fillId="0" borderId="29" xfId="0" applyFont="1" applyBorder="1" applyAlignment="1" applyProtection="1">
      <alignment horizontal="center" wrapText="1" readingOrder="1"/>
      <protection locked="0"/>
    </xf>
    <xf numFmtId="0" fontId="10" fillId="0" borderId="0" xfId="0" applyFont="1" applyAlignment="1" applyProtection="1">
      <alignment horizontal="center" vertical="top" wrapText="1" readingOrder="1"/>
      <protection locked="0"/>
    </xf>
    <xf numFmtId="0" fontId="4" fillId="0" borderId="8" xfId="0" applyFont="1" applyBorder="1" applyAlignment="1" applyProtection="1">
      <alignment vertical="center" wrapText="1" readingOrder="1"/>
      <protection locked="0"/>
    </xf>
    <xf numFmtId="0" fontId="3" fillId="0" borderId="31" xfId="0" applyFont="1" applyBorder="1" applyAlignment="1" applyProtection="1">
      <alignment vertical="center" wrapText="1" readingOrder="1"/>
      <protection locked="0"/>
    </xf>
    <xf numFmtId="0" fontId="2" fillId="0" borderId="32" xfId="0" applyFont="1" applyBorder="1" applyAlignment="1" applyProtection="1">
      <alignment vertical="center" wrapText="1"/>
      <protection locked="0"/>
    </xf>
    <xf numFmtId="0" fontId="2" fillId="0" borderId="33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 readingOrder="1"/>
      <protection locked="0"/>
    </xf>
    <xf numFmtId="0" fontId="3" fillId="0" borderId="34" xfId="0" applyFont="1" applyBorder="1" applyAlignment="1" applyProtection="1">
      <alignment vertical="center" wrapText="1" readingOrder="1"/>
      <protection locked="0"/>
    </xf>
    <xf numFmtId="43" fontId="3" fillId="0" borderId="8" xfId="1" applyFont="1" applyBorder="1" applyAlignment="1" applyProtection="1">
      <alignment horizontal="right" vertical="center" readingOrder="1"/>
      <protection locked="0"/>
    </xf>
    <xf numFmtId="43" fontId="2" fillId="0" borderId="0" xfId="1" applyFont="1" applyAlignment="1">
      <alignment horizontal="right" vertical="center"/>
    </xf>
    <xf numFmtId="0" fontId="18" fillId="0" borderId="15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top"/>
    </xf>
    <xf numFmtId="0" fontId="18" fillId="0" borderId="18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43" fontId="2" fillId="0" borderId="0" xfId="1" applyFont="1" applyAlignment="1">
      <alignment horizontal="left"/>
    </xf>
    <xf numFmtId="0" fontId="6" fillId="0" borderId="0" xfId="0" applyFont="1" applyBorder="1" applyAlignment="1">
      <alignment horizontal="center"/>
    </xf>
    <xf numFmtId="43" fontId="5" fillId="0" borderId="0" xfId="1" applyFont="1" applyAlignment="1">
      <alignment horizontal="center"/>
    </xf>
    <xf numFmtId="43" fontId="5" fillId="0" borderId="0" xfId="1" applyFont="1" applyAlignment="1">
      <alignment horizontal="left"/>
    </xf>
    <xf numFmtId="43" fontId="2" fillId="0" borderId="0" xfId="1" applyFont="1" applyAlignment="1">
      <alignment horizontal="center"/>
    </xf>
  </cellXfs>
  <cellStyles count="44">
    <cellStyle name="Comma 2" xfId="10"/>
    <cellStyle name="Comma 2 2" xfId="19"/>
    <cellStyle name="Comma 2 3" xfId="7"/>
    <cellStyle name="Comma 2 4" xfId="18"/>
    <cellStyle name="Comma 3" xfId="20"/>
    <cellStyle name="Comma 3 2" xfId="17"/>
    <cellStyle name="Comma 4" xfId="21"/>
    <cellStyle name="Comma 4 2" xfId="22"/>
    <cellStyle name="Comma 5" xfId="23"/>
    <cellStyle name="Comma 6" xfId="24"/>
    <cellStyle name="Comma 7" xfId="3"/>
    <cellStyle name="Comma 7 2" xfId="25"/>
    <cellStyle name="Comma 7 3" xfId="12"/>
    <cellStyle name="Comma 8" xfId="4"/>
    <cellStyle name="Currency 2" xfId="26"/>
    <cellStyle name="Normal 2" xfId="8"/>
    <cellStyle name="Normal 2 2" xfId="16"/>
    <cellStyle name="Normal 2 3" xfId="5"/>
    <cellStyle name="Normal 3" xfId="9"/>
    <cellStyle name="Normal 3 2" xfId="15"/>
    <cellStyle name="Normal 4" xfId="13"/>
    <cellStyle name="Normal 4 2" xfId="27"/>
    <cellStyle name="Normal 5" xfId="2"/>
    <cellStyle name="Normal 6" xfId="28"/>
    <cellStyle name="Normal 7" xfId="29"/>
    <cellStyle name="Normal 8" xfId="30"/>
    <cellStyle name="เครื่องหมายจุลภาค 2" xfId="11"/>
    <cellStyle name="เครื่องหมายจุลภาค 2 2" xfId="14"/>
    <cellStyle name="เครื่องหมายจุลภาค 3" xfId="31"/>
    <cellStyle name="เครื่องหมายจุลภาค 4" xfId="32"/>
    <cellStyle name="เครื่องหมายจุลภาค 4 2" xfId="33"/>
    <cellStyle name="เครื่องหมายจุลภาค 5" xfId="34"/>
    <cellStyle name="เครื่องหมายจุลภาค 6" xfId="35"/>
    <cellStyle name="เครื่องหมายจุลภาค 7" xfId="36"/>
    <cellStyle name="เครื่องหมายจุลภาค 8" xfId="37"/>
    <cellStyle name="เครื่องหมายจุลภาค 9" xfId="38"/>
    <cellStyle name="จุลภาค" xfId="1" builtinId="3"/>
    <cellStyle name="ปกติ" xfId="0" builtinId="0"/>
    <cellStyle name="ปกติ 2" xfId="6"/>
    <cellStyle name="ปกติ 3" xfId="39"/>
    <cellStyle name="ปกติ 4" xfId="40"/>
    <cellStyle name="ปกติ 4 2" xfId="41"/>
    <cellStyle name="ปกติ 5" xfId="42"/>
    <cellStyle name="ปกติ 6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238125</xdr:rowOff>
    </xdr:from>
    <xdr:to>
      <xdr:col>2</xdr:col>
      <xdr:colOff>723900</xdr:colOff>
      <xdr:row>44</xdr:row>
      <xdr:rowOff>180976</xdr:rowOff>
    </xdr:to>
    <xdr:sp macro="" textlink="">
      <xdr:nvSpPr>
        <xdr:cNvPr id="2" name="TextBox 1"/>
        <xdr:cNvSpPr txBox="1"/>
      </xdr:nvSpPr>
      <xdr:spPr>
        <a:xfrm>
          <a:off x="0" y="10115550"/>
          <a:ext cx="1981200" cy="12192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pPr algn="ctr"/>
          <a:endParaRPr lang="th-TH" sz="1100"/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(นางสาวสมหมาย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สุคุณพันธ์)</a:t>
          </a: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</xdr:col>
      <xdr:colOff>838200</xdr:colOff>
      <xdr:row>40</xdr:row>
      <xdr:rowOff>38101</xdr:rowOff>
    </xdr:from>
    <xdr:to>
      <xdr:col>5</xdr:col>
      <xdr:colOff>142875</xdr:colOff>
      <xdr:row>44</xdr:row>
      <xdr:rowOff>276226</xdr:rowOff>
    </xdr:to>
    <xdr:sp macro="" textlink="">
      <xdr:nvSpPr>
        <xdr:cNvPr id="3" name="TextBox 2"/>
        <xdr:cNvSpPr txBox="1"/>
      </xdr:nvSpPr>
      <xdr:spPr>
        <a:xfrm>
          <a:off x="2095500" y="10172701"/>
          <a:ext cx="1895475" cy="1257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pPr algn="ctr"/>
          <a:endParaRPr lang="th-TH" sz="1100"/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(นางกรองแก้ว  ธัญญาลาภ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รองปลัดเทศบาลเมืองบึงกาฬ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104776</xdr:colOff>
      <xdr:row>40</xdr:row>
      <xdr:rowOff>19049</xdr:rowOff>
    </xdr:from>
    <xdr:to>
      <xdr:col>7</xdr:col>
      <xdr:colOff>942976</xdr:colOff>
      <xdr:row>46</xdr:row>
      <xdr:rowOff>304799</xdr:rowOff>
    </xdr:to>
    <xdr:sp macro="" textlink="">
      <xdr:nvSpPr>
        <xdr:cNvPr id="4" name="TextBox 3"/>
        <xdr:cNvSpPr txBox="1"/>
      </xdr:nvSpPr>
      <xdr:spPr>
        <a:xfrm>
          <a:off x="3952876" y="10153649"/>
          <a:ext cx="2152650" cy="1895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pPr algn="ctr"/>
          <a:endParaRPr lang="th-TH" sz="1100"/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(นายขจรเดช  ถูระวรณ์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ปลัดเทศบาลเมืองบึงกาฬปฏิบัติหน้าที่</a:t>
          </a: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นายกเทศมนตรีเมืองบึงกาฬ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30</xdr:row>
      <xdr:rowOff>257174</xdr:rowOff>
    </xdr:from>
    <xdr:to>
      <xdr:col>9</xdr:col>
      <xdr:colOff>190500</xdr:colOff>
      <xdr:row>36</xdr:row>
      <xdr:rowOff>38100</xdr:rowOff>
    </xdr:to>
    <xdr:sp macro="" textlink="">
      <xdr:nvSpPr>
        <xdr:cNvPr id="2" name="TextBox 1"/>
        <xdr:cNvSpPr txBox="1"/>
      </xdr:nvSpPr>
      <xdr:spPr>
        <a:xfrm>
          <a:off x="6400800" y="10467974"/>
          <a:ext cx="2809875" cy="1447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pPr algn="ctr"/>
          <a:endParaRPr lang="th-TH" sz="1100"/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(นางสาวสมหมาย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สุคุณพันธ์)</a:t>
          </a: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571500</xdr:colOff>
      <xdr:row>30</xdr:row>
      <xdr:rowOff>247650</xdr:rowOff>
    </xdr:from>
    <xdr:to>
      <xdr:col>13</xdr:col>
      <xdr:colOff>200025</xdr:colOff>
      <xdr:row>36</xdr:row>
      <xdr:rowOff>28576</xdr:rowOff>
    </xdr:to>
    <xdr:sp macro="" textlink="">
      <xdr:nvSpPr>
        <xdr:cNvPr id="3" name="TextBox 2"/>
        <xdr:cNvSpPr txBox="1"/>
      </xdr:nvSpPr>
      <xdr:spPr>
        <a:xfrm>
          <a:off x="9591675" y="10458450"/>
          <a:ext cx="2809875" cy="1447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pPr algn="ctr"/>
          <a:endParaRPr lang="th-TH" sz="1100"/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(นางกรองแก้ว  ธัญญาลาภ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รองปลัดเทศบาลเมืองบึงกาฬ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542925</xdr:colOff>
      <xdr:row>30</xdr:row>
      <xdr:rowOff>228600</xdr:rowOff>
    </xdr:from>
    <xdr:to>
      <xdr:col>17</xdr:col>
      <xdr:colOff>276225</xdr:colOff>
      <xdr:row>36</xdr:row>
      <xdr:rowOff>247650</xdr:rowOff>
    </xdr:to>
    <xdr:sp macro="" textlink="">
      <xdr:nvSpPr>
        <xdr:cNvPr id="4" name="TextBox 3"/>
        <xdr:cNvSpPr txBox="1"/>
      </xdr:nvSpPr>
      <xdr:spPr>
        <a:xfrm>
          <a:off x="12744450" y="10439400"/>
          <a:ext cx="2809875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pPr algn="ctr"/>
          <a:endParaRPr lang="th-TH" sz="1100"/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(นายขจรเดช  ถูระวรณ์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ปลัดเทศบาลเมืองบึงกาฬ ปฏิบัติหน้าที่</a:t>
          </a: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นายกเทศมนตรีเมืองบึงกาฬ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30</xdr:row>
      <xdr:rowOff>19050</xdr:rowOff>
    </xdr:from>
    <xdr:to>
      <xdr:col>8</xdr:col>
      <xdr:colOff>866775</xdr:colOff>
      <xdr:row>34</xdr:row>
      <xdr:rowOff>238126</xdr:rowOff>
    </xdr:to>
    <xdr:sp macro="" textlink="">
      <xdr:nvSpPr>
        <xdr:cNvPr id="2" name="TextBox 1"/>
        <xdr:cNvSpPr txBox="1"/>
      </xdr:nvSpPr>
      <xdr:spPr>
        <a:xfrm>
          <a:off x="6810375" y="11325225"/>
          <a:ext cx="2809875" cy="1447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pPr algn="ctr"/>
          <a:endParaRPr lang="th-TH" sz="1100"/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(นางสาวสมหมาย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สุคุณพันธ์)</a:t>
          </a: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123825</xdr:colOff>
      <xdr:row>30</xdr:row>
      <xdr:rowOff>28575</xdr:rowOff>
    </xdr:from>
    <xdr:to>
      <xdr:col>11</xdr:col>
      <xdr:colOff>904875</xdr:colOff>
      <xdr:row>34</xdr:row>
      <xdr:rowOff>247651</xdr:rowOff>
    </xdr:to>
    <xdr:sp macro="" textlink="">
      <xdr:nvSpPr>
        <xdr:cNvPr id="3" name="TextBox 2"/>
        <xdr:cNvSpPr txBox="1"/>
      </xdr:nvSpPr>
      <xdr:spPr>
        <a:xfrm>
          <a:off x="9915525" y="11334750"/>
          <a:ext cx="2809875" cy="1447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pPr algn="ctr"/>
          <a:endParaRPr lang="th-TH" sz="1100"/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(นางกรองแก้ว  ธัญญาลาภ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รองปลัดเทศบาลเมืองบึงกาฬ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676275</xdr:colOff>
      <xdr:row>30</xdr:row>
      <xdr:rowOff>19050</xdr:rowOff>
    </xdr:from>
    <xdr:to>
      <xdr:col>15</xdr:col>
      <xdr:colOff>742950</xdr:colOff>
      <xdr:row>35</xdr:row>
      <xdr:rowOff>171450</xdr:rowOff>
    </xdr:to>
    <xdr:sp macro="" textlink="">
      <xdr:nvSpPr>
        <xdr:cNvPr id="4" name="TextBox 3"/>
        <xdr:cNvSpPr txBox="1"/>
      </xdr:nvSpPr>
      <xdr:spPr>
        <a:xfrm>
          <a:off x="13544550" y="11325225"/>
          <a:ext cx="2809875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pPr algn="ctr"/>
          <a:endParaRPr lang="th-TH" sz="1100"/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(นายขจรเดช  ถูระวรณ์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ปลัดเทศบาลเมืองบึงกาฬ ปฏิบัติหน้าที่</a:t>
          </a: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นายกเทศมนตรีเมืองบึงกาฬ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933450</xdr:colOff>
      <xdr:row>28</xdr:row>
      <xdr:rowOff>428625</xdr:rowOff>
    </xdr:from>
    <xdr:to>
      <xdr:col>9</xdr:col>
      <xdr:colOff>38100</xdr:colOff>
      <xdr:row>34</xdr:row>
      <xdr:rowOff>47626</xdr:rowOff>
    </xdr:to>
    <xdr:sp macro="" textlink="">
      <xdr:nvSpPr>
        <xdr:cNvPr id="2" name="TextBox 1"/>
        <xdr:cNvSpPr txBox="1"/>
      </xdr:nvSpPr>
      <xdr:spPr>
        <a:xfrm>
          <a:off x="5705475" y="10382250"/>
          <a:ext cx="2809875" cy="1447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pPr algn="ctr"/>
          <a:endParaRPr lang="th-TH" sz="1100"/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(นางสาวสมหมาย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สุคุณพันธ์)</a:t>
          </a: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723900</xdr:colOff>
      <xdr:row>29</xdr:row>
      <xdr:rowOff>0</xdr:rowOff>
    </xdr:from>
    <xdr:to>
      <xdr:col>12</xdr:col>
      <xdr:colOff>847725</xdr:colOff>
      <xdr:row>34</xdr:row>
      <xdr:rowOff>57151</xdr:rowOff>
    </xdr:to>
    <xdr:sp macro="" textlink="">
      <xdr:nvSpPr>
        <xdr:cNvPr id="4" name="TextBox 3"/>
        <xdr:cNvSpPr txBox="1"/>
      </xdr:nvSpPr>
      <xdr:spPr>
        <a:xfrm>
          <a:off x="9201150" y="10391775"/>
          <a:ext cx="2790825" cy="1447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pPr algn="ctr"/>
          <a:endParaRPr lang="th-TH" sz="1100"/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(นางกรองแก้ว  ธัญญาลาภ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รองปลัดเทศบาลเมืองบึงกาฬ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838200</xdr:colOff>
      <xdr:row>29</xdr:row>
      <xdr:rowOff>0</xdr:rowOff>
    </xdr:from>
    <xdr:to>
      <xdr:col>16</xdr:col>
      <xdr:colOff>285750</xdr:colOff>
      <xdr:row>35</xdr:row>
      <xdr:rowOff>19050</xdr:rowOff>
    </xdr:to>
    <xdr:sp macro="" textlink="">
      <xdr:nvSpPr>
        <xdr:cNvPr id="6" name="TextBox 5"/>
        <xdr:cNvSpPr txBox="1"/>
      </xdr:nvSpPr>
      <xdr:spPr>
        <a:xfrm>
          <a:off x="11982450" y="10391775"/>
          <a:ext cx="2676525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pPr algn="ctr"/>
          <a:endParaRPr lang="th-TH" sz="1100"/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(นายขจรเดช  ถูระวรณ์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ปลัดเทศบาลเมืองบึงกาฬ ปฏิบัติหน้าที่</a:t>
          </a: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นายกเทศมนตรีเมืองบึงกาฬ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topLeftCell="A27" zoomScaleNormal="100" workbookViewId="0">
      <selection activeCell="J43" sqref="J43"/>
    </sheetView>
  </sheetViews>
  <sheetFormatPr defaultColWidth="9" defaultRowHeight="21" x14ac:dyDescent="0.2"/>
  <cols>
    <col min="1" max="1" width="9" style="5"/>
    <col min="2" max="2" width="9.875" style="5" customWidth="1"/>
    <col min="3" max="3" width="24.625" style="5" customWidth="1"/>
    <col min="4" max="4" width="9.125" style="10" bestFit="1" customWidth="1"/>
    <col min="5" max="5" width="5.125" style="5" customWidth="1"/>
    <col min="6" max="6" width="17.125" style="11" customWidth="1"/>
    <col min="7" max="7" width="2.625" style="11" customWidth="1"/>
    <col min="8" max="8" width="18" style="11" customWidth="1"/>
    <col min="9" max="9" width="16.125" style="5" bestFit="1" customWidth="1"/>
    <col min="10" max="10" width="13.125" style="5" customWidth="1"/>
    <col min="11" max="11" width="9" style="5"/>
    <col min="12" max="12" width="13.25" style="5" bestFit="1" customWidth="1"/>
    <col min="13" max="16384" width="9" style="5"/>
  </cols>
  <sheetData>
    <row r="1" spans="1:10" ht="21" customHeight="1" x14ac:dyDescent="0.2">
      <c r="A1" s="358" t="s">
        <v>195</v>
      </c>
      <c r="B1" s="358"/>
      <c r="C1" s="358"/>
      <c r="D1" s="358"/>
      <c r="E1" s="358"/>
      <c r="F1" s="358"/>
      <c r="G1" s="358"/>
      <c r="H1" s="358"/>
      <c r="I1" s="4"/>
      <c r="J1" s="4"/>
    </row>
    <row r="2" spans="1:10" ht="21" customHeight="1" x14ac:dyDescent="0.2">
      <c r="A2" s="358" t="s">
        <v>93</v>
      </c>
      <c r="B2" s="358"/>
      <c r="C2" s="358"/>
      <c r="D2" s="358"/>
      <c r="E2" s="358"/>
      <c r="F2" s="358"/>
      <c r="G2" s="358"/>
      <c r="H2" s="358"/>
      <c r="I2" s="4"/>
      <c r="J2" s="4"/>
    </row>
    <row r="3" spans="1:10" ht="21" customHeight="1" x14ac:dyDescent="0.2">
      <c r="A3" s="358" t="s">
        <v>196</v>
      </c>
      <c r="B3" s="358"/>
      <c r="C3" s="358"/>
      <c r="D3" s="358"/>
      <c r="E3" s="358"/>
      <c r="F3" s="358"/>
      <c r="G3" s="358"/>
      <c r="H3" s="358"/>
      <c r="I3" s="4"/>
      <c r="J3" s="4"/>
    </row>
    <row r="4" spans="1:10" ht="6.75" customHeight="1" x14ac:dyDescent="0.2">
      <c r="A4" s="48"/>
      <c r="B4" s="48"/>
      <c r="C4" s="48"/>
      <c r="D4" s="48"/>
      <c r="E4" s="48"/>
      <c r="F4" s="48"/>
      <c r="G4" s="48"/>
      <c r="H4" s="48"/>
      <c r="I4" s="4"/>
      <c r="J4" s="4"/>
    </row>
    <row r="5" spans="1:10" s="6" customFormat="1" ht="20.25" customHeight="1" x14ac:dyDescent="0.2">
      <c r="D5" s="6" t="s">
        <v>2</v>
      </c>
      <c r="F5" s="7" t="s">
        <v>199</v>
      </c>
      <c r="G5" s="7"/>
      <c r="H5" s="7" t="s">
        <v>3</v>
      </c>
    </row>
    <row r="6" spans="1:10" s="8" customFormat="1" ht="20.25" customHeight="1" thickBot="1" x14ac:dyDescent="0.25">
      <c r="A6" s="8" t="s">
        <v>4</v>
      </c>
      <c r="D6" s="6">
        <v>2</v>
      </c>
      <c r="F6" s="115">
        <v>214188332.47</v>
      </c>
      <c r="G6" s="9"/>
      <c r="H6" s="115">
        <v>214059401.47</v>
      </c>
    </row>
    <row r="7" spans="1:10" s="8" customFormat="1" ht="20.25" customHeight="1" thickTop="1" x14ac:dyDescent="0.2">
      <c r="A7" s="8" t="s">
        <v>5</v>
      </c>
      <c r="D7" s="6"/>
      <c r="F7" s="9"/>
      <c r="G7" s="9"/>
      <c r="H7" s="9"/>
    </row>
    <row r="8" spans="1:10" s="8" customFormat="1" ht="20.25" customHeight="1" x14ac:dyDescent="0.2">
      <c r="B8" s="8" t="s">
        <v>6</v>
      </c>
      <c r="D8" s="6"/>
      <c r="F8" s="9"/>
      <c r="G8" s="9"/>
      <c r="H8" s="9"/>
    </row>
    <row r="9" spans="1:10" ht="20.25" customHeight="1" x14ac:dyDescent="0.2">
      <c r="B9" s="5" t="s">
        <v>7</v>
      </c>
      <c r="D9" s="10">
        <v>3</v>
      </c>
      <c r="F9" s="11">
        <v>116549840.84</v>
      </c>
      <c r="H9" s="11">
        <v>135417089.44</v>
      </c>
    </row>
    <row r="10" spans="1:10" ht="20.25" customHeight="1" x14ac:dyDescent="0.2">
      <c r="B10" s="5" t="s">
        <v>113</v>
      </c>
      <c r="D10" s="10">
        <v>4</v>
      </c>
      <c r="F10" s="11">
        <v>147593</v>
      </c>
      <c r="H10" s="11">
        <v>1000</v>
      </c>
    </row>
    <row r="11" spans="1:10" ht="20.25" customHeight="1" x14ac:dyDescent="0.2">
      <c r="B11" s="5" t="s">
        <v>112</v>
      </c>
      <c r="D11" s="10">
        <v>5</v>
      </c>
      <c r="F11" s="11">
        <v>15913178.32</v>
      </c>
      <c r="H11" s="11">
        <v>15169706.119999999</v>
      </c>
    </row>
    <row r="12" spans="1:10" ht="20.25" customHeight="1" x14ac:dyDescent="0.2">
      <c r="B12" s="359" t="s">
        <v>322</v>
      </c>
      <c r="C12" s="359"/>
      <c r="D12" s="160">
        <v>6</v>
      </c>
      <c r="F12" s="11">
        <v>498000</v>
      </c>
      <c r="H12" s="11">
        <v>409000</v>
      </c>
    </row>
    <row r="13" spans="1:10" ht="20.25" customHeight="1" x14ac:dyDescent="0.2">
      <c r="B13" s="359" t="s">
        <v>323</v>
      </c>
      <c r="C13" s="359"/>
      <c r="D13" s="160">
        <v>7</v>
      </c>
      <c r="F13" s="11">
        <v>740000</v>
      </c>
      <c r="H13" s="11">
        <v>800000</v>
      </c>
    </row>
    <row r="14" spans="1:10" ht="20.25" customHeight="1" x14ac:dyDescent="0.2">
      <c r="B14" s="359" t="s">
        <v>324</v>
      </c>
      <c r="C14" s="359"/>
      <c r="D14" s="160">
        <v>8</v>
      </c>
      <c r="F14" s="11">
        <v>73600</v>
      </c>
      <c r="H14" s="11">
        <v>73600</v>
      </c>
    </row>
    <row r="15" spans="1:10" ht="20.25" customHeight="1" x14ac:dyDescent="0.2">
      <c r="B15" s="5" t="s">
        <v>110</v>
      </c>
      <c r="D15" s="10">
        <v>9</v>
      </c>
      <c r="F15" s="11">
        <v>141662.70000000001</v>
      </c>
      <c r="H15" s="11">
        <v>213517.08</v>
      </c>
    </row>
    <row r="16" spans="1:10" s="8" customFormat="1" ht="20.25" customHeight="1" x14ac:dyDescent="0.2">
      <c r="B16" s="8" t="s">
        <v>8</v>
      </c>
      <c r="D16" s="6"/>
      <c r="F16" s="12">
        <f>+SUM(F9:F15)</f>
        <v>134063874.86</v>
      </c>
      <c r="G16" s="9"/>
      <c r="H16" s="12">
        <f>+SUM(H9:H15)</f>
        <v>152083912.64000002</v>
      </c>
    </row>
    <row r="17" spans="1:17" s="8" customFormat="1" ht="20.25" customHeight="1" x14ac:dyDescent="0.2">
      <c r="B17" s="8" t="s">
        <v>114</v>
      </c>
      <c r="D17" s="6"/>
      <c r="F17" s="55"/>
      <c r="G17" s="56"/>
      <c r="H17" s="55"/>
      <c r="I17" s="57"/>
    </row>
    <row r="18" spans="1:17" s="8" customFormat="1" ht="20.25" customHeight="1" x14ac:dyDescent="0.2">
      <c r="B18" s="5" t="s">
        <v>115</v>
      </c>
      <c r="D18" s="10"/>
      <c r="E18" s="5"/>
      <c r="F18" s="58">
        <v>15755000</v>
      </c>
      <c r="G18" s="58"/>
      <c r="H18" s="58">
        <v>15755000</v>
      </c>
      <c r="I18" s="57"/>
    </row>
    <row r="19" spans="1:17" s="8" customFormat="1" ht="20.25" customHeight="1" x14ac:dyDescent="0.2">
      <c r="B19" s="5" t="s">
        <v>119</v>
      </c>
      <c r="D19" s="10">
        <v>10</v>
      </c>
      <c r="E19" s="5"/>
      <c r="F19" s="58">
        <v>0</v>
      </c>
      <c r="G19" s="58"/>
      <c r="H19" s="58">
        <v>65.14</v>
      </c>
      <c r="I19" s="57"/>
    </row>
    <row r="20" spans="1:17" s="8" customFormat="1" ht="18" customHeight="1" x14ac:dyDescent="0.2">
      <c r="B20" s="8" t="s">
        <v>116</v>
      </c>
      <c r="D20" s="6"/>
      <c r="F20" s="55">
        <f>+F18+F19</f>
        <v>15755000</v>
      </c>
      <c r="G20" s="9"/>
      <c r="H20" s="55">
        <f>+H18+H19</f>
        <v>15755065.140000001</v>
      </c>
    </row>
    <row r="21" spans="1:17" s="8" customFormat="1" ht="21.75" customHeight="1" thickBot="1" x14ac:dyDescent="0.25">
      <c r="A21" s="8" t="s">
        <v>9</v>
      </c>
      <c r="D21" s="6"/>
      <c r="F21" s="13">
        <f>+F16+F20</f>
        <v>149818874.86000001</v>
      </c>
      <c r="G21" s="9"/>
      <c r="H21" s="13">
        <f>+H16+H20</f>
        <v>167838977.78000003</v>
      </c>
    </row>
    <row r="22" spans="1:17" s="8" customFormat="1" ht="20.25" customHeight="1" thickTop="1" x14ac:dyDescent="0.2">
      <c r="D22" s="6"/>
      <c r="F22" s="56"/>
      <c r="G22" s="9"/>
      <c r="H22" s="56"/>
    </row>
    <row r="23" spans="1:17" s="8" customFormat="1" ht="20.25" customHeight="1" thickBot="1" x14ac:dyDescent="0.25">
      <c r="A23" s="8" t="s">
        <v>10</v>
      </c>
      <c r="D23" s="6">
        <v>2</v>
      </c>
      <c r="F23" s="115">
        <f>F6</f>
        <v>214188332.47</v>
      </c>
      <c r="G23" s="9"/>
      <c r="H23" s="115">
        <f>H6</f>
        <v>214059401.47</v>
      </c>
    </row>
    <row r="24" spans="1:17" s="8" customFormat="1" ht="20.25" customHeight="1" thickTop="1" x14ac:dyDescent="0.2">
      <c r="A24" s="8" t="s">
        <v>11</v>
      </c>
      <c r="D24" s="6"/>
      <c r="F24" s="9"/>
      <c r="G24" s="9"/>
      <c r="H24" s="9"/>
    </row>
    <row r="25" spans="1:17" s="8" customFormat="1" ht="20.25" customHeight="1" x14ac:dyDescent="0.2">
      <c r="B25" s="8" t="s">
        <v>12</v>
      </c>
      <c r="F25" s="9"/>
      <c r="G25" s="9"/>
      <c r="H25" s="9"/>
      <c r="Q25" s="5"/>
    </row>
    <row r="26" spans="1:17" ht="20.25" customHeight="1" x14ac:dyDescent="0.2">
      <c r="B26" s="5" t="s">
        <v>13</v>
      </c>
      <c r="D26" s="10">
        <v>11</v>
      </c>
      <c r="F26" s="11">
        <v>12369512.6</v>
      </c>
      <c r="H26" s="11">
        <v>17110500</v>
      </c>
      <c r="J26" s="11"/>
      <c r="K26" s="11"/>
      <c r="L26" s="11"/>
      <c r="M26" s="11"/>
    </row>
    <row r="27" spans="1:17" ht="20.25" customHeight="1" x14ac:dyDescent="0.2">
      <c r="B27" s="5" t="s">
        <v>14</v>
      </c>
      <c r="D27" s="10">
        <v>12</v>
      </c>
      <c r="F27" s="11">
        <v>5410525.9900000002</v>
      </c>
      <c r="H27" s="11">
        <v>5122073.12</v>
      </c>
      <c r="J27" s="11"/>
      <c r="K27" s="11"/>
      <c r="L27" s="11"/>
      <c r="M27" s="11"/>
    </row>
    <row r="28" spans="1:17" ht="20.25" customHeight="1" x14ac:dyDescent="0.2">
      <c r="B28" s="5" t="s">
        <v>120</v>
      </c>
      <c r="D28" s="10">
        <v>13</v>
      </c>
      <c r="F28" s="11">
        <v>2305.92</v>
      </c>
      <c r="H28" s="11">
        <v>2305.92</v>
      </c>
      <c r="J28" s="11"/>
      <c r="K28" s="11"/>
      <c r="L28" s="11"/>
      <c r="M28" s="11"/>
      <c r="N28" s="8"/>
    </row>
    <row r="29" spans="1:17" s="8" customFormat="1" ht="20.25" customHeight="1" x14ac:dyDescent="0.2">
      <c r="B29" s="8" t="s">
        <v>15</v>
      </c>
      <c r="F29" s="12">
        <f>+SUM(F26:F28)</f>
        <v>17782344.510000002</v>
      </c>
      <c r="G29" s="9"/>
      <c r="H29" s="12">
        <f>+SUM(H26:H28)</f>
        <v>22234879.040000003</v>
      </c>
    </row>
    <row r="30" spans="1:17" s="8" customFormat="1" ht="20.25" customHeight="1" x14ac:dyDescent="0.2">
      <c r="B30" s="8" t="s">
        <v>117</v>
      </c>
      <c r="D30" s="6"/>
      <c r="F30" s="55"/>
      <c r="G30" s="56"/>
      <c r="H30" s="55"/>
      <c r="I30" s="57"/>
    </row>
    <row r="31" spans="1:17" s="8" customFormat="1" ht="20.25" customHeight="1" x14ac:dyDescent="0.2">
      <c r="B31" s="5" t="s">
        <v>118</v>
      </c>
      <c r="D31" s="10">
        <v>14</v>
      </c>
      <c r="E31" s="5"/>
      <c r="F31" s="58">
        <v>1808344.19</v>
      </c>
      <c r="G31" s="58"/>
      <c r="H31" s="58">
        <v>3779594.19</v>
      </c>
      <c r="I31" s="57"/>
    </row>
    <row r="32" spans="1:17" s="8" customFormat="1" ht="20.25" customHeight="1" x14ac:dyDescent="0.2">
      <c r="B32" s="8" t="s">
        <v>116</v>
      </c>
      <c r="D32" s="6"/>
      <c r="F32" s="55">
        <f>+F31</f>
        <v>1808344.19</v>
      </c>
      <c r="G32" s="9"/>
      <c r="H32" s="55">
        <f>+H31</f>
        <v>3779594.19</v>
      </c>
    </row>
    <row r="33" spans="1:15" s="8" customFormat="1" ht="20.25" customHeight="1" x14ac:dyDescent="0.2">
      <c r="A33" s="8" t="s">
        <v>16</v>
      </c>
      <c r="D33" s="6"/>
      <c r="F33" s="12">
        <f>+F29+F32</f>
        <v>19590688.700000003</v>
      </c>
      <c r="G33" s="9"/>
      <c r="H33" s="12">
        <f>+H32+H29</f>
        <v>26014473.230000004</v>
      </c>
      <c r="L33" s="9"/>
    </row>
    <row r="34" spans="1:15" s="8" customFormat="1" ht="20.25" customHeight="1" x14ac:dyDescent="0.2">
      <c r="A34" s="8" t="s">
        <v>17</v>
      </c>
      <c r="D34" s="6"/>
      <c r="F34" s="9"/>
      <c r="G34" s="9"/>
      <c r="H34" s="9"/>
      <c r="L34" s="9"/>
    </row>
    <row r="35" spans="1:15" ht="20.25" customHeight="1" x14ac:dyDescent="0.2">
      <c r="B35" s="5" t="s">
        <v>17</v>
      </c>
      <c r="D35" s="10">
        <v>15</v>
      </c>
      <c r="F35" s="11">
        <v>79198267.760000005</v>
      </c>
      <c r="H35" s="11">
        <v>85924785.810000002</v>
      </c>
      <c r="J35" s="11"/>
      <c r="L35" s="109"/>
      <c r="M35" s="11"/>
      <c r="N35" s="11"/>
      <c r="O35" s="109"/>
    </row>
    <row r="36" spans="1:15" ht="20.25" customHeight="1" x14ac:dyDescent="0.2">
      <c r="B36" s="5" t="s">
        <v>18</v>
      </c>
      <c r="D36" s="10">
        <v>16</v>
      </c>
      <c r="F36" s="11">
        <v>51029918.399999999</v>
      </c>
      <c r="H36" s="11">
        <v>55899718.740000002</v>
      </c>
      <c r="J36" s="11"/>
      <c r="L36" s="109"/>
    </row>
    <row r="37" spans="1:15" s="8" customFormat="1" ht="20.25" customHeight="1" x14ac:dyDescent="0.2">
      <c r="B37" s="8" t="s">
        <v>19</v>
      </c>
      <c r="D37" s="6"/>
      <c r="F37" s="12">
        <f>+SUM(F35:F36)</f>
        <v>130228186.16</v>
      </c>
      <c r="G37" s="9"/>
      <c r="H37" s="12">
        <f>+SUM(H35:H36)</f>
        <v>141824504.55000001</v>
      </c>
    </row>
    <row r="38" spans="1:15" s="8" customFormat="1" ht="20.25" customHeight="1" thickBot="1" x14ac:dyDescent="0.25">
      <c r="A38" s="8" t="s">
        <v>20</v>
      </c>
      <c r="D38" s="6"/>
      <c r="F38" s="13">
        <f>+F37+F33</f>
        <v>149818874.86000001</v>
      </c>
      <c r="G38" s="9"/>
      <c r="H38" s="13">
        <f>+H37+H33</f>
        <v>167838977.78000003</v>
      </c>
      <c r="I38" s="171">
        <f>+F21-F38</f>
        <v>0</v>
      </c>
      <c r="J38" s="14">
        <f>+H21-H38</f>
        <v>0</v>
      </c>
      <c r="K38" s="14"/>
      <c r="L38" s="14"/>
    </row>
    <row r="39" spans="1:15" ht="20.25" customHeight="1" thickTop="1" x14ac:dyDescent="0.2">
      <c r="I39" s="170"/>
    </row>
    <row r="40" spans="1:15" ht="20.25" customHeight="1" x14ac:dyDescent="0.2">
      <c r="A40" s="5" t="s">
        <v>74</v>
      </c>
      <c r="J40" s="11"/>
    </row>
    <row r="41" spans="1:15" ht="20.25" customHeight="1" x14ac:dyDescent="0.2">
      <c r="J41" s="11"/>
    </row>
    <row r="42" spans="1:15" ht="19.5" customHeight="1" x14ac:dyDescent="0.2"/>
    <row r="43" spans="1:15" ht="20.25" customHeight="1" x14ac:dyDescent="0.2">
      <c r="A43" s="59"/>
      <c r="C43" s="112"/>
      <c r="D43" s="112"/>
      <c r="F43" s="5"/>
      <c r="G43" s="60"/>
      <c r="I43" s="11"/>
      <c r="J43" s="5" t="s">
        <v>150</v>
      </c>
    </row>
    <row r="44" spans="1:15" ht="20.25" customHeight="1" x14ac:dyDescent="0.2">
      <c r="A44" s="59"/>
      <c r="C44" s="10"/>
      <c r="F44" s="5"/>
      <c r="G44" s="60"/>
      <c r="I44" s="11"/>
    </row>
    <row r="45" spans="1:15" ht="22.5" customHeight="1" x14ac:dyDescent="0.2">
      <c r="F45" s="357"/>
      <c r="G45" s="357"/>
      <c r="H45" s="357"/>
    </row>
  </sheetData>
  <mergeCells count="7">
    <mergeCell ref="F45:H45"/>
    <mergeCell ref="A1:H1"/>
    <mergeCell ref="A2:H2"/>
    <mergeCell ref="A3:H3"/>
    <mergeCell ref="B14:C14"/>
    <mergeCell ref="B12:C12"/>
    <mergeCell ref="B13:C13"/>
  </mergeCells>
  <pageMargins left="0.70866141732283472" right="0.47244094488188981" top="0.51181102362204722" bottom="0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workbookViewId="0">
      <selection activeCell="A9" sqref="A9"/>
    </sheetView>
  </sheetViews>
  <sheetFormatPr defaultColWidth="9" defaultRowHeight="18.75" x14ac:dyDescent="0.3"/>
  <cols>
    <col min="1" max="1" width="13.625" style="54" customWidth="1"/>
    <col min="2" max="2" width="15.375" style="54" customWidth="1"/>
    <col min="3" max="3" width="15.125" style="54" customWidth="1"/>
    <col min="4" max="4" width="15.625" style="54" customWidth="1"/>
    <col min="5" max="5" width="10.75" style="54" customWidth="1"/>
    <col min="6" max="6" width="16.625" style="54" customWidth="1"/>
    <col min="7" max="7" width="12.625" style="54" customWidth="1"/>
    <col min="8" max="16384" width="9" style="54"/>
  </cols>
  <sheetData>
    <row r="1" spans="1:11" ht="21" x14ac:dyDescent="0.35">
      <c r="A1" s="360" t="str">
        <f>+BS!A1</f>
        <v>เทศบาลเมืองบึงกาฬ อำเภอเมืองบึงกาฬ จังหวัดบึงกาฬ</v>
      </c>
      <c r="B1" s="360"/>
      <c r="C1" s="360"/>
      <c r="D1" s="360"/>
      <c r="E1" s="360"/>
      <c r="F1" s="360"/>
      <c r="G1" s="360"/>
    </row>
    <row r="2" spans="1:11" ht="21" x14ac:dyDescent="0.35">
      <c r="A2" s="360" t="s">
        <v>0</v>
      </c>
      <c r="B2" s="360"/>
      <c r="C2" s="360"/>
      <c r="D2" s="360"/>
      <c r="E2" s="360"/>
      <c r="F2" s="360"/>
      <c r="G2" s="360"/>
      <c r="H2" s="44"/>
      <c r="I2" s="44"/>
      <c r="J2" s="44"/>
      <c r="K2" s="44"/>
    </row>
    <row r="3" spans="1:11" ht="21" x14ac:dyDescent="0.35">
      <c r="A3" s="360" t="s">
        <v>197</v>
      </c>
      <c r="B3" s="360"/>
      <c r="C3" s="360"/>
      <c r="D3" s="360"/>
      <c r="E3" s="360"/>
      <c r="F3" s="360"/>
      <c r="G3" s="360"/>
      <c r="H3" s="44"/>
      <c r="I3" s="44"/>
      <c r="J3" s="44"/>
      <c r="K3" s="44"/>
    </row>
    <row r="4" spans="1:11" x14ac:dyDescent="0.3">
      <c r="A4" s="53"/>
      <c r="B4" s="53"/>
      <c r="C4" s="53"/>
      <c r="D4" s="53"/>
      <c r="E4" s="53"/>
      <c r="F4" s="53"/>
      <c r="G4" s="53"/>
      <c r="H4" s="44"/>
      <c r="I4" s="44"/>
      <c r="J4" s="44"/>
      <c r="K4" s="44"/>
    </row>
    <row r="5" spans="1:11" s="37" customFormat="1" ht="19.5" x14ac:dyDescent="0.3">
      <c r="A5" s="119" t="s">
        <v>382</v>
      </c>
      <c r="B5" s="117"/>
      <c r="C5" s="117"/>
      <c r="D5" s="117"/>
      <c r="E5" s="117"/>
      <c r="F5" s="117"/>
      <c r="G5" s="117"/>
      <c r="H5" s="137"/>
      <c r="I5" s="137"/>
      <c r="J5" s="137"/>
      <c r="K5" s="137"/>
    </row>
    <row r="6" spans="1:11" s="37" customFormat="1" ht="19.5" x14ac:dyDescent="0.3">
      <c r="A6" s="116" t="s">
        <v>199</v>
      </c>
    </row>
    <row r="7" spans="1:11" s="124" customFormat="1" ht="19.5" x14ac:dyDescent="0.2">
      <c r="A7" s="369" t="s">
        <v>175</v>
      </c>
      <c r="B7" s="369" t="s">
        <v>176</v>
      </c>
      <c r="C7" s="369" t="s">
        <v>177</v>
      </c>
      <c r="D7" s="369" t="s">
        <v>178</v>
      </c>
      <c r="E7" s="369"/>
      <c r="F7" s="369" t="s">
        <v>179</v>
      </c>
      <c r="G7" s="369" t="s">
        <v>180</v>
      </c>
    </row>
    <row r="8" spans="1:11" s="124" customFormat="1" ht="19.5" x14ac:dyDescent="0.2">
      <c r="A8" s="369"/>
      <c r="B8" s="369"/>
      <c r="C8" s="369"/>
      <c r="D8" s="121" t="s">
        <v>181</v>
      </c>
      <c r="E8" s="121" t="s">
        <v>182</v>
      </c>
      <c r="F8" s="369"/>
      <c r="G8" s="369"/>
    </row>
    <row r="9" spans="1:11" s="143" customFormat="1" ht="82.5" customHeight="1" x14ac:dyDescent="0.2">
      <c r="A9" s="138" t="s">
        <v>192</v>
      </c>
      <c r="B9" s="138" t="s">
        <v>193</v>
      </c>
      <c r="C9" s="139">
        <v>15755000</v>
      </c>
      <c r="D9" s="140" t="s">
        <v>183</v>
      </c>
      <c r="E9" s="141">
        <v>239181</v>
      </c>
      <c r="F9" s="139">
        <v>1808344.19</v>
      </c>
      <c r="G9" s="142" t="s">
        <v>184</v>
      </c>
    </row>
    <row r="10" spans="1:11" s="116" customFormat="1" ht="19.5" x14ac:dyDescent="0.3">
      <c r="A10" s="391" t="s">
        <v>23</v>
      </c>
      <c r="B10" s="391"/>
      <c r="C10" s="130">
        <f>+C9</f>
        <v>15755000</v>
      </c>
      <c r="D10" s="129"/>
      <c r="E10" s="129"/>
      <c r="F10" s="130">
        <f>+F9</f>
        <v>1808344.19</v>
      </c>
      <c r="G10" s="129"/>
    </row>
    <row r="11" spans="1:11" s="37" customFormat="1" ht="19.5" x14ac:dyDescent="0.3"/>
    <row r="12" spans="1:11" s="37" customFormat="1" ht="19.5" x14ac:dyDescent="0.3">
      <c r="A12" s="116" t="s">
        <v>3</v>
      </c>
    </row>
    <row r="13" spans="1:11" s="124" customFormat="1" ht="19.5" x14ac:dyDescent="0.2">
      <c r="A13" s="369" t="s">
        <v>175</v>
      </c>
      <c r="B13" s="369" t="s">
        <v>176</v>
      </c>
      <c r="C13" s="369" t="s">
        <v>177</v>
      </c>
      <c r="D13" s="369" t="s">
        <v>178</v>
      </c>
      <c r="E13" s="369"/>
      <c r="F13" s="369" t="s">
        <v>179</v>
      </c>
      <c r="G13" s="369" t="s">
        <v>180</v>
      </c>
    </row>
    <row r="14" spans="1:11" s="124" customFormat="1" ht="19.5" x14ac:dyDescent="0.2">
      <c r="A14" s="369"/>
      <c r="B14" s="369"/>
      <c r="C14" s="369"/>
      <c r="D14" s="121" t="s">
        <v>181</v>
      </c>
      <c r="E14" s="121" t="s">
        <v>182</v>
      </c>
      <c r="F14" s="369"/>
      <c r="G14" s="369"/>
    </row>
    <row r="15" spans="1:11" s="143" customFormat="1" ht="82.5" customHeight="1" x14ac:dyDescent="0.2">
      <c r="A15" s="138" t="s">
        <v>192</v>
      </c>
      <c r="B15" s="138" t="s">
        <v>193</v>
      </c>
      <c r="C15" s="139">
        <v>15755000</v>
      </c>
      <c r="D15" s="140" t="s">
        <v>183</v>
      </c>
      <c r="E15" s="141">
        <v>239181</v>
      </c>
      <c r="F15" s="139">
        <v>3779594.19</v>
      </c>
      <c r="G15" s="142" t="s">
        <v>184</v>
      </c>
    </row>
    <row r="16" spans="1:11" s="116" customFormat="1" ht="19.5" x14ac:dyDescent="0.3">
      <c r="A16" s="399" t="s">
        <v>23</v>
      </c>
      <c r="B16" s="400"/>
      <c r="C16" s="130">
        <f>+C15</f>
        <v>15755000</v>
      </c>
      <c r="D16" s="129"/>
      <c r="E16" s="129"/>
      <c r="F16" s="130">
        <f>+F15</f>
        <v>3779594.19</v>
      </c>
      <c r="G16" s="129"/>
    </row>
    <row r="17" s="37" customFormat="1" ht="19.5" x14ac:dyDescent="0.3"/>
  </sheetData>
  <mergeCells count="17">
    <mergeCell ref="G13:G14"/>
    <mergeCell ref="A16:B16"/>
    <mergeCell ref="A10:B10"/>
    <mergeCell ref="A13:A14"/>
    <mergeCell ref="B13:B14"/>
    <mergeCell ref="C13:C14"/>
    <mergeCell ref="D13:E13"/>
    <mergeCell ref="F13:F14"/>
    <mergeCell ref="A1:G1"/>
    <mergeCell ref="A2:G2"/>
    <mergeCell ref="A3:G3"/>
    <mergeCell ref="A7:A8"/>
    <mergeCell ref="B7:B8"/>
    <mergeCell ref="C7:C8"/>
    <mergeCell ref="D7:E7"/>
    <mergeCell ref="F7:F8"/>
    <mergeCell ref="G7:G8"/>
  </mergeCells>
  <pageMargins left="0.7" right="0.2" top="0.75" bottom="0.75" header="0.3" footer="0.3"/>
  <pageSetup paperSize="9"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topLeftCell="A19" zoomScaleNormal="100" workbookViewId="0">
      <selection activeCell="B29" sqref="B29:S29"/>
    </sheetView>
  </sheetViews>
  <sheetFormatPr defaultRowHeight="18.75" x14ac:dyDescent="0.3"/>
  <cols>
    <col min="1" max="1" width="0.125" style="16" customWidth="1"/>
    <col min="2" max="2" width="0" style="16" hidden="1" customWidth="1"/>
    <col min="3" max="3" width="5.75" style="16" customWidth="1"/>
    <col min="4" max="4" width="3.25" style="16" customWidth="1"/>
    <col min="5" max="5" width="1" style="16" customWidth="1"/>
    <col min="6" max="6" width="2.25" style="16" customWidth="1"/>
    <col min="7" max="7" width="0.875" style="16" customWidth="1"/>
    <col min="8" max="8" width="38.375" style="16" customWidth="1"/>
    <col min="9" max="9" width="6" style="16" customWidth="1"/>
    <col min="10" max="10" width="3.375" style="16" customWidth="1"/>
    <col min="11" max="11" width="5.375" style="16" customWidth="1"/>
    <col min="12" max="12" width="13.25" style="16" customWidth="1"/>
    <col min="13" max="13" width="0.875" style="16" customWidth="1"/>
    <col min="14" max="15" width="14.375" style="16" customWidth="1"/>
    <col min="16" max="16" width="0.75" style="16" customWidth="1"/>
    <col min="17" max="17" width="13.625" style="16" customWidth="1"/>
    <col min="18" max="18" width="0.75" style="16" customWidth="1"/>
    <col min="19" max="19" width="14.625" style="16" customWidth="1"/>
    <col min="20" max="20" width="0" style="16" hidden="1" customWidth="1"/>
    <col min="21" max="21" width="9" style="16"/>
    <col min="22" max="22" width="11.75" style="16" bestFit="1" customWidth="1"/>
    <col min="23" max="256" width="9" style="16"/>
    <col min="257" max="257" width="0.125" style="16" customWidth="1"/>
    <col min="258" max="258" width="0" style="16" hidden="1" customWidth="1"/>
    <col min="259" max="259" width="3.375" style="16" customWidth="1"/>
    <col min="260" max="260" width="3.25" style="16" customWidth="1"/>
    <col min="261" max="261" width="1" style="16" customWidth="1"/>
    <col min="262" max="262" width="2.25" style="16" customWidth="1"/>
    <col min="263" max="263" width="0.875" style="16" customWidth="1"/>
    <col min="264" max="264" width="22.375" style="16" customWidth="1"/>
    <col min="265" max="265" width="7.875" style="16" customWidth="1"/>
    <col min="266" max="266" width="3.375" style="16" customWidth="1"/>
    <col min="267" max="267" width="3.875" style="16" customWidth="1"/>
    <col min="268" max="268" width="15.375" style="16" customWidth="1"/>
    <col min="269" max="269" width="0.875" style="16" customWidth="1"/>
    <col min="270" max="271" width="13.375" style="16" customWidth="1"/>
    <col min="272" max="272" width="0.75" style="16" customWidth="1"/>
    <col min="273" max="273" width="13.375" style="16" customWidth="1"/>
    <col min="274" max="274" width="0.75" style="16" customWidth="1"/>
    <col min="275" max="275" width="13.375" style="16" customWidth="1"/>
    <col min="276" max="276" width="0" style="16" hidden="1" customWidth="1"/>
    <col min="277" max="512" width="9" style="16"/>
    <col min="513" max="513" width="0.125" style="16" customWidth="1"/>
    <col min="514" max="514" width="0" style="16" hidden="1" customWidth="1"/>
    <col min="515" max="515" width="3.375" style="16" customWidth="1"/>
    <col min="516" max="516" width="3.25" style="16" customWidth="1"/>
    <col min="517" max="517" width="1" style="16" customWidth="1"/>
    <col min="518" max="518" width="2.25" style="16" customWidth="1"/>
    <col min="519" max="519" width="0.875" style="16" customWidth="1"/>
    <col min="520" max="520" width="22.375" style="16" customWidth="1"/>
    <col min="521" max="521" width="7.875" style="16" customWidth="1"/>
    <col min="522" max="522" width="3.375" style="16" customWidth="1"/>
    <col min="523" max="523" width="3.875" style="16" customWidth="1"/>
    <col min="524" max="524" width="15.375" style="16" customWidth="1"/>
    <col min="525" max="525" width="0.875" style="16" customWidth="1"/>
    <col min="526" max="527" width="13.375" style="16" customWidth="1"/>
    <col min="528" max="528" width="0.75" style="16" customWidth="1"/>
    <col min="529" max="529" width="13.375" style="16" customWidth="1"/>
    <col min="530" max="530" width="0.75" style="16" customWidth="1"/>
    <col min="531" max="531" width="13.375" style="16" customWidth="1"/>
    <col min="532" max="532" width="0" style="16" hidden="1" customWidth="1"/>
    <col min="533" max="768" width="9" style="16"/>
    <col min="769" max="769" width="0.125" style="16" customWidth="1"/>
    <col min="770" max="770" width="0" style="16" hidden="1" customWidth="1"/>
    <col min="771" max="771" width="3.375" style="16" customWidth="1"/>
    <col min="772" max="772" width="3.25" style="16" customWidth="1"/>
    <col min="773" max="773" width="1" style="16" customWidth="1"/>
    <col min="774" max="774" width="2.25" style="16" customWidth="1"/>
    <col min="775" max="775" width="0.875" style="16" customWidth="1"/>
    <col min="776" max="776" width="22.375" style="16" customWidth="1"/>
    <col min="777" max="777" width="7.875" style="16" customWidth="1"/>
    <col min="778" max="778" width="3.375" style="16" customWidth="1"/>
    <col min="779" max="779" width="3.875" style="16" customWidth="1"/>
    <col min="780" max="780" width="15.375" style="16" customWidth="1"/>
    <col min="781" max="781" width="0.875" style="16" customWidth="1"/>
    <col min="782" max="783" width="13.375" style="16" customWidth="1"/>
    <col min="784" max="784" width="0.75" style="16" customWidth="1"/>
    <col min="785" max="785" width="13.375" style="16" customWidth="1"/>
    <col min="786" max="786" width="0.75" style="16" customWidth="1"/>
    <col min="787" max="787" width="13.375" style="16" customWidth="1"/>
    <col min="788" max="788" width="0" style="16" hidden="1" customWidth="1"/>
    <col min="789" max="1024" width="9" style="16"/>
    <col min="1025" max="1025" width="0.125" style="16" customWidth="1"/>
    <col min="1026" max="1026" width="0" style="16" hidden="1" customWidth="1"/>
    <col min="1027" max="1027" width="3.375" style="16" customWidth="1"/>
    <col min="1028" max="1028" width="3.25" style="16" customWidth="1"/>
    <col min="1029" max="1029" width="1" style="16" customWidth="1"/>
    <col min="1030" max="1030" width="2.25" style="16" customWidth="1"/>
    <col min="1031" max="1031" width="0.875" style="16" customWidth="1"/>
    <col min="1032" max="1032" width="22.375" style="16" customWidth="1"/>
    <col min="1033" max="1033" width="7.875" style="16" customWidth="1"/>
    <col min="1034" max="1034" width="3.375" style="16" customWidth="1"/>
    <col min="1035" max="1035" width="3.875" style="16" customWidth="1"/>
    <col min="1036" max="1036" width="15.375" style="16" customWidth="1"/>
    <col min="1037" max="1037" width="0.875" style="16" customWidth="1"/>
    <col min="1038" max="1039" width="13.375" style="16" customWidth="1"/>
    <col min="1040" max="1040" width="0.75" style="16" customWidth="1"/>
    <col min="1041" max="1041" width="13.375" style="16" customWidth="1"/>
    <col min="1042" max="1042" width="0.75" style="16" customWidth="1"/>
    <col min="1043" max="1043" width="13.375" style="16" customWidth="1"/>
    <col min="1044" max="1044" width="0" style="16" hidden="1" customWidth="1"/>
    <col min="1045" max="1280" width="9" style="16"/>
    <col min="1281" max="1281" width="0.125" style="16" customWidth="1"/>
    <col min="1282" max="1282" width="0" style="16" hidden="1" customWidth="1"/>
    <col min="1283" max="1283" width="3.375" style="16" customWidth="1"/>
    <col min="1284" max="1284" width="3.25" style="16" customWidth="1"/>
    <col min="1285" max="1285" width="1" style="16" customWidth="1"/>
    <col min="1286" max="1286" width="2.25" style="16" customWidth="1"/>
    <col min="1287" max="1287" width="0.875" style="16" customWidth="1"/>
    <col min="1288" max="1288" width="22.375" style="16" customWidth="1"/>
    <col min="1289" max="1289" width="7.875" style="16" customWidth="1"/>
    <col min="1290" max="1290" width="3.375" style="16" customWidth="1"/>
    <col min="1291" max="1291" width="3.875" style="16" customWidth="1"/>
    <col min="1292" max="1292" width="15.375" style="16" customWidth="1"/>
    <col min="1293" max="1293" width="0.875" style="16" customWidth="1"/>
    <col min="1294" max="1295" width="13.375" style="16" customWidth="1"/>
    <col min="1296" max="1296" width="0.75" style="16" customWidth="1"/>
    <col min="1297" max="1297" width="13.375" style="16" customWidth="1"/>
    <col min="1298" max="1298" width="0.75" style="16" customWidth="1"/>
    <col min="1299" max="1299" width="13.375" style="16" customWidth="1"/>
    <col min="1300" max="1300" width="0" style="16" hidden="1" customWidth="1"/>
    <col min="1301" max="1536" width="9" style="16"/>
    <col min="1537" max="1537" width="0.125" style="16" customWidth="1"/>
    <col min="1538" max="1538" width="0" style="16" hidden="1" customWidth="1"/>
    <col min="1539" max="1539" width="3.375" style="16" customWidth="1"/>
    <col min="1540" max="1540" width="3.25" style="16" customWidth="1"/>
    <col min="1541" max="1541" width="1" style="16" customWidth="1"/>
    <col min="1542" max="1542" width="2.25" style="16" customWidth="1"/>
    <col min="1543" max="1543" width="0.875" style="16" customWidth="1"/>
    <col min="1544" max="1544" width="22.375" style="16" customWidth="1"/>
    <col min="1545" max="1545" width="7.875" style="16" customWidth="1"/>
    <col min="1546" max="1546" width="3.375" style="16" customWidth="1"/>
    <col min="1547" max="1547" width="3.875" style="16" customWidth="1"/>
    <col min="1548" max="1548" width="15.375" style="16" customWidth="1"/>
    <col min="1549" max="1549" width="0.875" style="16" customWidth="1"/>
    <col min="1550" max="1551" width="13.375" style="16" customWidth="1"/>
    <col min="1552" max="1552" width="0.75" style="16" customWidth="1"/>
    <col min="1553" max="1553" width="13.375" style="16" customWidth="1"/>
    <col min="1554" max="1554" width="0.75" style="16" customWidth="1"/>
    <col min="1555" max="1555" width="13.375" style="16" customWidth="1"/>
    <col min="1556" max="1556" width="0" style="16" hidden="1" customWidth="1"/>
    <col min="1557" max="1792" width="9" style="16"/>
    <col min="1793" max="1793" width="0.125" style="16" customWidth="1"/>
    <col min="1794" max="1794" width="0" style="16" hidden="1" customWidth="1"/>
    <col min="1795" max="1795" width="3.375" style="16" customWidth="1"/>
    <col min="1796" max="1796" width="3.25" style="16" customWidth="1"/>
    <col min="1797" max="1797" width="1" style="16" customWidth="1"/>
    <col min="1798" max="1798" width="2.25" style="16" customWidth="1"/>
    <col min="1799" max="1799" width="0.875" style="16" customWidth="1"/>
    <col min="1800" max="1800" width="22.375" style="16" customWidth="1"/>
    <col min="1801" max="1801" width="7.875" style="16" customWidth="1"/>
    <col min="1802" max="1802" width="3.375" style="16" customWidth="1"/>
    <col min="1803" max="1803" width="3.875" style="16" customWidth="1"/>
    <col min="1804" max="1804" width="15.375" style="16" customWidth="1"/>
    <col min="1805" max="1805" width="0.875" style="16" customWidth="1"/>
    <col min="1806" max="1807" width="13.375" style="16" customWidth="1"/>
    <col min="1808" max="1808" width="0.75" style="16" customWidth="1"/>
    <col min="1809" max="1809" width="13.375" style="16" customWidth="1"/>
    <col min="1810" max="1810" width="0.75" style="16" customWidth="1"/>
    <col min="1811" max="1811" width="13.375" style="16" customWidth="1"/>
    <col min="1812" max="1812" width="0" style="16" hidden="1" customWidth="1"/>
    <col min="1813" max="2048" width="9" style="16"/>
    <col min="2049" max="2049" width="0.125" style="16" customWidth="1"/>
    <col min="2050" max="2050" width="0" style="16" hidden="1" customWidth="1"/>
    <col min="2051" max="2051" width="3.375" style="16" customWidth="1"/>
    <col min="2052" max="2052" width="3.25" style="16" customWidth="1"/>
    <col min="2053" max="2053" width="1" style="16" customWidth="1"/>
    <col min="2054" max="2054" width="2.25" style="16" customWidth="1"/>
    <col min="2055" max="2055" width="0.875" style="16" customWidth="1"/>
    <col min="2056" max="2056" width="22.375" style="16" customWidth="1"/>
    <col min="2057" max="2057" width="7.875" style="16" customWidth="1"/>
    <col min="2058" max="2058" width="3.375" style="16" customWidth="1"/>
    <col min="2059" max="2059" width="3.875" style="16" customWidth="1"/>
    <col min="2060" max="2060" width="15.375" style="16" customWidth="1"/>
    <col min="2061" max="2061" width="0.875" style="16" customWidth="1"/>
    <col min="2062" max="2063" width="13.375" style="16" customWidth="1"/>
    <col min="2064" max="2064" width="0.75" style="16" customWidth="1"/>
    <col min="2065" max="2065" width="13.375" style="16" customWidth="1"/>
    <col min="2066" max="2066" width="0.75" style="16" customWidth="1"/>
    <col min="2067" max="2067" width="13.375" style="16" customWidth="1"/>
    <col min="2068" max="2068" width="0" style="16" hidden="1" customWidth="1"/>
    <col min="2069" max="2304" width="9" style="16"/>
    <col min="2305" max="2305" width="0.125" style="16" customWidth="1"/>
    <col min="2306" max="2306" width="0" style="16" hidden="1" customWidth="1"/>
    <col min="2307" max="2307" width="3.375" style="16" customWidth="1"/>
    <col min="2308" max="2308" width="3.25" style="16" customWidth="1"/>
    <col min="2309" max="2309" width="1" style="16" customWidth="1"/>
    <col min="2310" max="2310" width="2.25" style="16" customWidth="1"/>
    <col min="2311" max="2311" width="0.875" style="16" customWidth="1"/>
    <col min="2312" max="2312" width="22.375" style="16" customWidth="1"/>
    <col min="2313" max="2313" width="7.875" style="16" customWidth="1"/>
    <col min="2314" max="2314" width="3.375" style="16" customWidth="1"/>
    <col min="2315" max="2315" width="3.875" style="16" customWidth="1"/>
    <col min="2316" max="2316" width="15.375" style="16" customWidth="1"/>
    <col min="2317" max="2317" width="0.875" style="16" customWidth="1"/>
    <col min="2318" max="2319" width="13.375" style="16" customWidth="1"/>
    <col min="2320" max="2320" width="0.75" style="16" customWidth="1"/>
    <col min="2321" max="2321" width="13.375" style="16" customWidth="1"/>
    <col min="2322" max="2322" width="0.75" style="16" customWidth="1"/>
    <col min="2323" max="2323" width="13.375" style="16" customWidth="1"/>
    <col min="2324" max="2324" width="0" style="16" hidden="1" customWidth="1"/>
    <col min="2325" max="2560" width="9" style="16"/>
    <col min="2561" max="2561" width="0.125" style="16" customWidth="1"/>
    <col min="2562" max="2562" width="0" style="16" hidden="1" customWidth="1"/>
    <col min="2563" max="2563" width="3.375" style="16" customWidth="1"/>
    <col min="2564" max="2564" width="3.25" style="16" customWidth="1"/>
    <col min="2565" max="2565" width="1" style="16" customWidth="1"/>
    <col min="2566" max="2566" width="2.25" style="16" customWidth="1"/>
    <col min="2567" max="2567" width="0.875" style="16" customWidth="1"/>
    <col min="2568" max="2568" width="22.375" style="16" customWidth="1"/>
    <col min="2569" max="2569" width="7.875" style="16" customWidth="1"/>
    <col min="2570" max="2570" width="3.375" style="16" customWidth="1"/>
    <col min="2571" max="2571" width="3.875" style="16" customWidth="1"/>
    <col min="2572" max="2572" width="15.375" style="16" customWidth="1"/>
    <col min="2573" max="2573" width="0.875" style="16" customWidth="1"/>
    <col min="2574" max="2575" width="13.375" style="16" customWidth="1"/>
    <col min="2576" max="2576" width="0.75" style="16" customWidth="1"/>
    <col min="2577" max="2577" width="13.375" style="16" customWidth="1"/>
    <col min="2578" max="2578" width="0.75" style="16" customWidth="1"/>
    <col min="2579" max="2579" width="13.375" style="16" customWidth="1"/>
    <col min="2580" max="2580" width="0" style="16" hidden="1" customWidth="1"/>
    <col min="2581" max="2816" width="9" style="16"/>
    <col min="2817" max="2817" width="0.125" style="16" customWidth="1"/>
    <col min="2818" max="2818" width="0" style="16" hidden="1" customWidth="1"/>
    <col min="2819" max="2819" width="3.375" style="16" customWidth="1"/>
    <col min="2820" max="2820" width="3.25" style="16" customWidth="1"/>
    <col min="2821" max="2821" width="1" style="16" customWidth="1"/>
    <col min="2822" max="2822" width="2.25" style="16" customWidth="1"/>
    <col min="2823" max="2823" width="0.875" style="16" customWidth="1"/>
    <col min="2824" max="2824" width="22.375" style="16" customWidth="1"/>
    <col min="2825" max="2825" width="7.875" style="16" customWidth="1"/>
    <col min="2826" max="2826" width="3.375" style="16" customWidth="1"/>
    <col min="2827" max="2827" width="3.875" style="16" customWidth="1"/>
    <col min="2828" max="2828" width="15.375" style="16" customWidth="1"/>
    <col min="2829" max="2829" width="0.875" style="16" customWidth="1"/>
    <col min="2830" max="2831" width="13.375" style="16" customWidth="1"/>
    <col min="2832" max="2832" width="0.75" style="16" customWidth="1"/>
    <col min="2833" max="2833" width="13.375" style="16" customWidth="1"/>
    <col min="2834" max="2834" width="0.75" style="16" customWidth="1"/>
    <col min="2835" max="2835" width="13.375" style="16" customWidth="1"/>
    <col min="2836" max="2836" width="0" style="16" hidden="1" customWidth="1"/>
    <col min="2837" max="3072" width="9" style="16"/>
    <col min="3073" max="3073" width="0.125" style="16" customWidth="1"/>
    <col min="3074" max="3074" width="0" style="16" hidden="1" customWidth="1"/>
    <col min="3075" max="3075" width="3.375" style="16" customWidth="1"/>
    <col min="3076" max="3076" width="3.25" style="16" customWidth="1"/>
    <col min="3077" max="3077" width="1" style="16" customWidth="1"/>
    <col min="3078" max="3078" width="2.25" style="16" customWidth="1"/>
    <col min="3079" max="3079" width="0.875" style="16" customWidth="1"/>
    <col min="3080" max="3080" width="22.375" style="16" customWidth="1"/>
    <col min="3081" max="3081" width="7.875" style="16" customWidth="1"/>
    <col min="3082" max="3082" width="3.375" style="16" customWidth="1"/>
    <col min="3083" max="3083" width="3.875" style="16" customWidth="1"/>
    <col min="3084" max="3084" width="15.375" style="16" customWidth="1"/>
    <col min="3085" max="3085" width="0.875" style="16" customWidth="1"/>
    <col min="3086" max="3087" width="13.375" style="16" customWidth="1"/>
    <col min="3088" max="3088" width="0.75" style="16" customWidth="1"/>
    <col min="3089" max="3089" width="13.375" style="16" customWidth="1"/>
    <col min="3090" max="3090" width="0.75" style="16" customWidth="1"/>
    <col min="3091" max="3091" width="13.375" style="16" customWidth="1"/>
    <col min="3092" max="3092" width="0" style="16" hidden="1" customWidth="1"/>
    <col min="3093" max="3328" width="9" style="16"/>
    <col min="3329" max="3329" width="0.125" style="16" customWidth="1"/>
    <col min="3330" max="3330" width="0" style="16" hidden="1" customWidth="1"/>
    <col min="3331" max="3331" width="3.375" style="16" customWidth="1"/>
    <col min="3332" max="3332" width="3.25" style="16" customWidth="1"/>
    <col min="3333" max="3333" width="1" style="16" customWidth="1"/>
    <col min="3334" max="3334" width="2.25" style="16" customWidth="1"/>
    <col min="3335" max="3335" width="0.875" style="16" customWidth="1"/>
    <col min="3336" max="3336" width="22.375" style="16" customWidth="1"/>
    <col min="3337" max="3337" width="7.875" style="16" customWidth="1"/>
    <col min="3338" max="3338" width="3.375" style="16" customWidth="1"/>
    <col min="3339" max="3339" width="3.875" style="16" customWidth="1"/>
    <col min="3340" max="3340" width="15.375" style="16" customWidth="1"/>
    <col min="3341" max="3341" width="0.875" style="16" customWidth="1"/>
    <col min="3342" max="3343" width="13.375" style="16" customWidth="1"/>
    <col min="3344" max="3344" width="0.75" style="16" customWidth="1"/>
    <col min="3345" max="3345" width="13.375" style="16" customWidth="1"/>
    <col min="3346" max="3346" width="0.75" style="16" customWidth="1"/>
    <col min="3347" max="3347" width="13.375" style="16" customWidth="1"/>
    <col min="3348" max="3348" width="0" style="16" hidden="1" customWidth="1"/>
    <col min="3349" max="3584" width="9" style="16"/>
    <col min="3585" max="3585" width="0.125" style="16" customWidth="1"/>
    <col min="3586" max="3586" width="0" style="16" hidden="1" customWidth="1"/>
    <col min="3587" max="3587" width="3.375" style="16" customWidth="1"/>
    <col min="3588" max="3588" width="3.25" style="16" customWidth="1"/>
    <col min="3589" max="3589" width="1" style="16" customWidth="1"/>
    <col min="3590" max="3590" width="2.25" style="16" customWidth="1"/>
    <col min="3591" max="3591" width="0.875" style="16" customWidth="1"/>
    <col min="3592" max="3592" width="22.375" style="16" customWidth="1"/>
    <col min="3593" max="3593" width="7.875" style="16" customWidth="1"/>
    <col min="3594" max="3594" width="3.375" style="16" customWidth="1"/>
    <col min="3595" max="3595" width="3.875" style="16" customWidth="1"/>
    <col min="3596" max="3596" width="15.375" style="16" customWidth="1"/>
    <col min="3597" max="3597" width="0.875" style="16" customWidth="1"/>
    <col min="3598" max="3599" width="13.375" style="16" customWidth="1"/>
    <col min="3600" max="3600" width="0.75" style="16" customWidth="1"/>
    <col min="3601" max="3601" width="13.375" style="16" customWidth="1"/>
    <col min="3602" max="3602" width="0.75" style="16" customWidth="1"/>
    <col min="3603" max="3603" width="13.375" style="16" customWidth="1"/>
    <col min="3604" max="3604" width="0" style="16" hidden="1" customWidth="1"/>
    <col min="3605" max="3840" width="9" style="16"/>
    <col min="3841" max="3841" width="0.125" style="16" customWidth="1"/>
    <col min="3842" max="3842" width="0" style="16" hidden="1" customWidth="1"/>
    <col min="3843" max="3843" width="3.375" style="16" customWidth="1"/>
    <col min="3844" max="3844" width="3.25" style="16" customWidth="1"/>
    <col min="3845" max="3845" width="1" style="16" customWidth="1"/>
    <col min="3846" max="3846" width="2.25" style="16" customWidth="1"/>
    <col min="3847" max="3847" width="0.875" style="16" customWidth="1"/>
    <col min="3848" max="3848" width="22.375" style="16" customWidth="1"/>
    <col min="3849" max="3849" width="7.875" style="16" customWidth="1"/>
    <col min="3850" max="3850" width="3.375" style="16" customWidth="1"/>
    <col min="3851" max="3851" width="3.875" style="16" customWidth="1"/>
    <col min="3852" max="3852" width="15.375" style="16" customWidth="1"/>
    <col min="3853" max="3853" width="0.875" style="16" customWidth="1"/>
    <col min="3854" max="3855" width="13.375" style="16" customWidth="1"/>
    <col min="3856" max="3856" width="0.75" style="16" customWidth="1"/>
    <col min="3857" max="3857" width="13.375" style="16" customWidth="1"/>
    <col min="3858" max="3858" width="0.75" style="16" customWidth="1"/>
    <col min="3859" max="3859" width="13.375" style="16" customWidth="1"/>
    <col min="3860" max="3860" width="0" style="16" hidden="1" customWidth="1"/>
    <col min="3861" max="4096" width="9" style="16"/>
    <col min="4097" max="4097" width="0.125" style="16" customWidth="1"/>
    <col min="4098" max="4098" width="0" style="16" hidden="1" customWidth="1"/>
    <col min="4099" max="4099" width="3.375" style="16" customWidth="1"/>
    <col min="4100" max="4100" width="3.25" style="16" customWidth="1"/>
    <col min="4101" max="4101" width="1" style="16" customWidth="1"/>
    <col min="4102" max="4102" width="2.25" style="16" customWidth="1"/>
    <col min="4103" max="4103" width="0.875" style="16" customWidth="1"/>
    <col min="4104" max="4104" width="22.375" style="16" customWidth="1"/>
    <col min="4105" max="4105" width="7.875" style="16" customWidth="1"/>
    <col min="4106" max="4106" width="3.375" style="16" customWidth="1"/>
    <col min="4107" max="4107" width="3.875" style="16" customWidth="1"/>
    <col min="4108" max="4108" width="15.375" style="16" customWidth="1"/>
    <col min="4109" max="4109" width="0.875" style="16" customWidth="1"/>
    <col min="4110" max="4111" width="13.375" style="16" customWidth="1"/>
    <col min="4112" max="4112" width="0.75" style="16" customWidth="1"/>
    <col min="4113" max="4113" width="13.375" style="16" customWidth="1"/>
    <col min="4114" max="4114" width="0.75" style="16" customWidth="1"/>
    <col min="4115" max="4115" width="13.375" style="16" customWidth="1"/>
    <col min="4116" max="4116" width="0" style="16" hidden="1" customWidth="1"/>
    <col min="4117" max="4352" width="9" style="16"/>
    <col min="4353" max="4353" width="0.125" style="16" customWidth="1"/>
    <col min="4354" max="4354" width="0" style="16" hidden="1" customWidth="1"/>
    <col min="4355" max="4355" width="3.375" style="16" customWidth="1"/>
    <col min="4356" max="4356" width="3.25" style="16" customWidth="1"/>
    <col min="4357" max="4357" width="1" style="16" customWidth="1"/>
    <col min="4358" max="4358" width="2.25" style="16" customWidth="1"/>
    <col min="4359" max="4359" width="0.875" style="16" customWidth="1"/>
    <col min="4360" max="4360" width="22.375" style="16" customWidth="1"/>
    <col min="4361" max="4361" width="7.875" style="16" customWidth="1"/>
    <col min="4362" max="4362" width="3.375" style="16" customWidth="1"/>
    <col min="4363" max="4363" width="3.875" style="16" customWidth="1"/>
    <col min="4364" max="4364" width="15.375" style="16" customWidth="1"/>
    <col min="4365" max="4365" width="0.875" style="16" customWidth="1"/>
    <col min="4366" max="4367" width="13.375" style="16" customWidth="1"/>
    <col min="4368" max="4368" width="0.75" style="16" customWidth="1"/>
    <col min="4369" max="4369" width="13.375" style="16" customWidth="1"/>
    <col min="4370" max="4370" width="0.75" style="16" customWidth="1"/>
    <col min="4371" max="4371" width="13.375" style="16" customWidth="1"/>
    <col min="4372" max="4372" width="0" style="16" hidden="1" customWidth="1"/>
    <col min="4373" max="4608" width="9" style="16"/>
    <col min="4609" max="4609" width="0.125" style="16" customWidth="1"/>
    <col min="4610" max="4610" width="0" style="16" hidden="1" customWidth="1"/>
    <col min="4611" max="4611" width="3.375" style="16" customWidth="1"/>
    <col min="4612" max="4612" width="3.25" style="16" customWidth="1"/>
    <col min="4613" max="4613" width="1" style="16" customWidth="1"/>
    <col min="4614" max="4614" width="2.25" style="16" customWidth="1"/>
    <col min="4615" max="4615" width="0.875" style="16" customWidth="1"/>
    <col min="4616" max="4616" width="22.375" style="16" customWidth="1"/>
    <col min="4617" max="4617" width="7.875" style="16" customWidth="1"/>
    <col min="4618" max="4618" width="3.375" style="16" customWidth="1"/>
    <col min="4619" max="4619" width="3.875" style="16" customWidth="1"/>
    <col min="4620" max="4620" width="15.375" style="16" customWidth="1"/>
    <col min="4621" max="4621" width="0.875" style="16" customWidth="1"/>
    <col min="4622" max="4623" width="13.375" style="16" customWidth="1"/>
    <col min="4624" max="4624" width="0.75" style="16" customWidth="1"/>
    <col min="4625" max="4625" width="13.375" style="16" customWidth="1"/>
    <col min="4626" max="4626" width="0.75" style="16" customWidth="1"/>
    <col min="4627" max="4627" width="13.375" style="16" customWidth="1"/>
    <col min="4628" max="4628" width="0" style="16" hidden="1" customWidth="1"/>
    <col min="4629" max="4864" width="9" style="16"/>
    <col min="4865" max="4865" width="0.125" style="16" customWidth="1"/>
    <col min="4866" max="4866" width="0" style="16" hidden="1" customWidth="1"/>
    <col min="4867" max="4867" width="3.375" style="16" customWidth="1"/>
    <col min="4868" max="4868" width="3.25" style="16" customWidth="1"/>
    <col min="4869" max="4869" width="1" style="16" customWidth="1"/>
    <col min="4870" max="4870" width="2.25" style="16" customWidth="1"/>
    <col min="4871" max="4871" width="0.875" style="16" customWidth="1"/>
    <col min="4872" max="4872" width="22.375" style="16" customWidth="1"/>
    <col min="4873" max="4873" width="7.875" style="16" customWidth="1"/>
    <col min="4874" max="4874" width="3.375" style="16" customWidth="1"/>
    <col min="4875" max="4875" width="3.875" style="16" customWidth="1"/>
    <col min="4876" max="4876" width="15.375" style="16" customWidth="1"/>
    <col min="4877" max="4877" width="0.875" style="16" customWidth="1"/>
    <col min="4878" max="4879" width="13.375" style="16" customWidth="1"/>
    <col min="4880" max="4880" width="0.75" style="16" customWidth="1"/>
    <col min="4881" max="4881" width="13.375" style="16" customWidth="1"/>
    <col min="4882" max="4882" width="0.75" style="16" customWidth="1"/>
    <col min="4883" max="4883" width="13.375" style="16" customWidth="1"/>
    <col min="4884" max="4884" width="0" style="16" hidden="1" customWidth="1"/>
    <col min="4885" max="5120" width="9" style="16"/>
    <col min="5121" max="5121" width="0.125" style="16" customWidth="1"/>
    <col min="5122" max="5122" width="0" style="16" hidden="1" customWidth="1"/>
    <col min="5123" max="5123" width="3.375" style="16" customWidth="1"/>
    <col min="5124" max="5124" width="3.25" style="16" customWidth="1"/>
    <col min="5125" max="5125" width="1" style="16" customWidth="1"/>
    <col min="5126" max="5126" width="2.25" style="16" customWidth="1"/>
    <col min="5127" max="5127" width="0.875" style="16" customWidth="1"/>
    <col min="5128" max="5128" width="22.375" style="16" customWidth="1"/>
    <col min="5129" max="5129" width="7.875" style="16" customWidth="1"/>
    <col min="5130" max="5130" width="3.375" style="16" customWidth="1"/>
    <col min="5131" max="5131" width="3.875" style="16" customWidth="1"/>
    <col min="5132" max="5132" width="15.375" style="16" customWidth="1"/>
    <col min="5133" max="5133" width="0.875" style="16" customWidth="1"/>
    <col min="5134" max="5135" width="13.375" style="16" customWidth="1"/>
    <col min="5136" max="5136" width="0.75" style="16" customWidth="1"/>
    <col min="5137" max="5137" width="13.375" style="16" customWidth="1"/>
    <col min="5138" max="5138" width="0.75" style="16" customWidth="1"/>
    <col min="5139" max="5139" width="13.375" style="16" customWidth="1"/>
    <col min="5140" max="5140" width="0" style="16" hidden="1" customWidth="1"/>
    <col min="5141" max="5376" width="9" style="16"/>
    <col min="5377" max="5377" width="0.125" style="16" customWidth="1"/>
    <col min="5378" max="5378" width="0" style="16" hidden="1" customWidth="1"/>
    <col min="5379" max="5379" width="3.375" style="16" customWidth="1"/>
    <col min="5380" max="5380" width="3.25" style="16" customWidth="1"/>
    <col min="5381" max="5381" width="1" style="16" customWidth="1"/>
    <col min="5382" max="5382" width="2.25" style="16" customWidth="1"/>
    <col min="5383" max="5383" width="0.875" style="16" customWidth="1"/>
    <col min="5384" max="5384" width="22.375" style="16" customWidth="1"/>
    <col min="5385" max="5385" width="7.875" style="16" customWidth="1"/>
    <col min="5386" max="5386" width="3.375" style="16" customWidth="1"/>
    <col min="5387" max="5387" width="3.875" style="16" customWidth="1"/>
    <col min="5388" max="5388" width="15.375" style="16" customWidth="1"/>
    <col min="5389" max="5389" width="0.875" style="16" customWidth="1"/>
    <col min="5390" max="5391" width="13.375" style="16" customWidth="1"/>
    <col min="5392" max="5392" width="0.75" style="16" customWidth="1"/>
    <col min="5393" max="5393" width="13.375" style="16" customWidth="1"/>
    <col min="5394" max="5394" width="0.75" style="16" customWidth="1"/>
    <col min="5395" max="5395" width="13.375" style="16" customWidth="1"/>
    <col min="5396" max="5396" width="0" style="16" hidden="1" customWidth="1"/>
    <col min="5397" max="5632" width="9" style="16"/>
    <col min="5633" max="5633" width="0.125" style="16" customWidth="1"/>
    <col min="5634" max="5634" width="0" style="16" hidden="1" customWidth="1"/>
    <col min="5635" max="5635" width="3.375" style="16" customWidth="1"/>
    <col min="5636" max="5636" width="3.25" style="16" customWidth="1"/>
    <col min="5637" max="5637" width="1" style="16" customWidth="1"/>
    <col min="5638" max="5638" width="2.25" style="16" customWidth="1"/>
    <col min="5639" max="5639" width="0.875" style="16" customWidth="1"/>
    <col min="5640" max="5640" width="22.375" style="16" customWidth="1"/>
    <col min="5641" max="5641" width="7.875" style="16" customWidth="1"/>
    <col min="5642" max="5642" width="3.375" style="16" customWidth="1"/>
    <col min="5643" max="5643" width="3.875" style="16" customWidth="1"/>
    <col min="5644" max="5644" width="15.375" style="16" customWidth="1"/>
    <col min="5645" max="5645" width="0.875" style="16" customWidth="1"/>
    <col min="5646" max="5647" width="13.375" style="16" customWidth="1"/>
    <col min="5648" max="5648" width="0.75" style="16" customWidth="1"/>
    <col min="5649" max="5649" width="13.375" style="16" customWidth="1"/>
    <col min="5650" max="5650" width="0.75" style="16" customWidth="1"/>
    <col min="5651" max="5651" width="13.375" style="16" customWidth="1"/>
    <col min="5652" max="5652" width="0" style="16" hidden="1" customWidth="1"/>
    <col min="5653" max="5888" width="9" style="16"/>
    <col min="5889" max="5889" width="0.125" style="16" customWidth="1"/>
    <col min="5890" max="5890" width="0" style="16" hidden="1" customWidth="1"/>
    <col min="5891" max="5891" width="3.375" style="16" customWidth="1"/>
    <col min="5892" max="5892" width="3.25" style="16" customWidth="1"/>
    <col min="5893" max="5893" width="1" style="16" customWidth="1"/>
    <col min="5894" max="5894" width="2.25" style="16" customWidth="1"/>
    <col min="5895" max="5895" width="0.875" style="16" customWidth="1"/>
    <col min="5896" max="5896" width="22.375" style="16" customWidth="1"/>
    <col min="5897" max="5897" width="7.875" style="16" customWidth="1"/>
    <col min="5898" max="5898" width="3.375" style="16" customWidth="1"/>
    <col min="5899" max="5899" width="3.875" style="16" customWidth="1"/>
    <col min="5900" max="5900" width="15.375" style="16" customWidth="1"/>
    <col min="5901" max="5901" width="0.875" style="16" customWidth="1"/>
    <col min="5902" max="5903" width="13.375" style="16" customWidth="1"/>
    <col min="5904" max="5904" width="0.75" style="16" customWidth="1"/>
    <col min="5905" max="5905" width="13.375" style="16" customWidth="1"/>
    <col min="5906" max="5906" width="0.75" style="16" customWidth="1"/>
    <col min="5907" max="5907" width="13.375" style="16" customWidth="1"/>
    <col min="5908" max="5908" width="0" style="16" hidden="1" customWidth="1"/>
    <col min="5909" max="6144" width="9" style="16"/>
    <col min="6145" max="6145" width="0.125" style="16" customWidth="1"/>
    <col min="6146" max="6146" width="0" style="16" hidden="1" customWidth="1"/>
    <col min="6147" max="6147" width="3.375" style="16" customWidth="1"/>
    <col min="6148" max="6148" width="3.25" style="16" customWidth="1"/>
    <col min="6149" max="6149" width="1" style="16" customWidth="1"/>
    <col min="6150" max="6150" width="2.25" style="16" customWidth="1"/>
    <col min="6151" max="6151" width="0.875" style="16" customWidth="1"/>
    <col min="6152" max="6152" width="22.375" style="16" customWidth="1"/>
    <col min="6153" max="6153" width="7.875" style="16" customWidth="1"/>
    <col min="6154" max="6154" width="3.375" style="16" customWidth="1"/>
    <col min="6155" max="6155" width="3.875" style="16" customWidth="1"/>
    <col min="6156" max="6156" width="15.375" style="16" customWidth="1"/>
    <col min="6157" max="6157" width="0.875" style="16" customWidth="1"/>
    <col min="6158" max="6159" width="13.375" style="16" customWidth="1"/>
    <col min="6160" max="6160" width="0.75" style="16" customWidth="1"/>
    <col min="6161" max="6161" width="13.375" style="16" customWidth="1"/>
    <col min="6162" max="6162" width="0.75" style="16" customWidth="1"/>
    <col min="6163" max="6163" width="13.375" style="16" customWidth="1"/>
    <col min="6164" max="6164" width="0" style="16" hidden="1" customWidth="1"/>
    <col min="6165" max="6400" width="9" style="16"/>
    <col min="6401" max="6401" width="0.125" style="16" customWidth="1"/>
    <col min="6402" max="6402" width="0" style="16" hidden="1" customWidth="1"/>
    <col min="6403" max="6403" width="3.375" style="16" customWidth="1"/>
    <col min="6404" max="6404" width="3.25" style="16" customWidth="1"/>
    <col min="6405" max="6405" width="1" style="16" customWidth="1"/>
    <col min="6406" max="6406" width="2.25" style="16" customWidth="1"/>
    <col min="6407" max="6407" width="0.875" style="16" customWidth="1"/>
    <col min="6408" max="6408" width="22.375" style="16" customWidth="1"/>
    <col min="6409" max="6409" width="7.875" style="16" customWidth="1"/>
    <col min="6410" max="6410" width="3.375" style="16" customWidth="1"/>
    <col min="6411" max="6411" width="3.875" style="16" customWidth="1"/>
    <col min="6412" max="6412" width="15.375" style="16" customWidth="1"/>
    <col min="6413" max="6413" width="0.875" style="16" customWidth="1"/>
    <col min="6414" max="6415" width="13.375" style="16" customWidth="1"/>
    <col min="6416" max="6416" width="0.75" style="16" customWidth="1"/>
    <col min="6417" max="6417" width="13.375" style="16" customWidth="1"/>
    <col min="6418" max="6418" width="0.75" style="16" customWidth="1"/>
    <col min="6419" max="6419" width="13.375" style="16" customWidth="1"/>
    <col min="6420" max="6420" width="0" style="16" hidden="1" customWidth="1"/>
    <col min="6421" max="6656" width="9" style="16"/>
    <col min="6657" max="6657" width="0.125" style="16" customWidth="1"/>
    <col min="6658" max="6658" width="0" style="16" hidden="1" customWidth="1"/>
    <col min="6659" max="6659" width="3.375" style="16" customWidth="1"/>
    <col min="6660" max="6660" width="3.25" style="16" customWidth="1"/>
    <col min="6661" max="6661" width="1" style="16" customWidth="1"/>
    <col min="6662" max="6662" width="2.25" style="16" customWidth="1"/>
    <col min="6663" max="6663" width="0.875" style="16" customWidth="1"/>
    <col min="6664" max="6664" width="22.375" style="16" customWidth="1"/>
    <col min="6665" max="6665" width="7.875" style="16" customWidth="1"/>
    <col min="6666" max="6666" width="3.375" style="16" customWidth="1"/>
    <col min="6667" max="6667" width="3.875" style="16" customWidth="1"/>
    <col min="6668" max="6668" width="15.375" style="16" customWidth="1"/>
    <col min="6669" max="6669" width="0.875" style="16" customWidth="1"/>
    <col min="6670" max="6671" width="13.375" style="16" customWidth="1"/>
    <col min="6672" max="6672" width="0.75" style="16" customWidth="1"/>
    <col min="6673" max="6673" width="13.375" style="16" customWidth="1"/>
    <col min="6674" max="6674" width="0.75" style="16" customWidth="1"/>
    <col min="6675" max="6675" width="13.375" style="16" customWidth="1"/>
    <col min="6676" max="6676" width="0" style="16" hidden="1" customWidth="1"/>
    <col min="6677" max="6912" width="9" style="16"/>
    <col min="6913" max="6913" width="0.125" style="16" customWidth="1"/>
    <col min="6914" max="6914" width="0" style="16" hidden="1" customWidth="1"/>
    <col min="6915" max="6915" width="3.375" style="16" customWidth="1"/>
    <col min="6916" max="6916" width="3.25" style="16" customWidth="1"/>
    <col min="6917" max="6917" width="1" style="16" customWidth="1"/>
    <col min="6918" max="6918" width="2.25" style="16" customWidth="1"/>
    <col min="6919" max="6919" width="0.875" style="16" customWidth="1"/>
    <col min="6920" max="6920" width="22.375" style="16" customWidth="1"/>
    <col min="6921" max="6921" width="7.875" style="16" customWidth="1"/>
    <col min="6922" max="6922" width="3.375" style="16" customWidth="1"/>
    <col min="6923" max="6923" width="3.875" style="16" customWidth="1"/>
    <col min="6924" max="6924" width="15.375" style="16" customWidth="1"/>
    <col min="6925" max="6925" width="0.875" style="16" customWidth="1"/>
    <col min="6926" max="6927" width="13.375" style="16" customWidth="1"/>
    <col min="6928" max="6928" width="0.75" style="16" customWidth="1"/>
    <col min="6929" max="6929" width="13.375" style="16" customWidth="1"/>
    <col min="6930" max="6930" width="0.75" style="16" customWidth="1"/>
    <col min="6931" max="6931" width="13.375" style="16" customWidth="1"/>
    <col min="6932" max="6932" width="0" style="16" hidden="1" customWidth="1"/>
    <col min="6933" max="7168" width="9" style="16"/>
    <col min="7169" max="7169" width="0.125" style="16" customWidth="1"/>
    <col min="7170" max="7170" width="0" style="16" hidden="1" customWidth="1"/>
    <col min="7171" max="7171" width="3.375" style="16" customWidth="1"/>
    <col min="7172" max="7172" width="3.25" style="16" customWidth="1"/>
    <col min="7173" max="7173" width="1" style="16" customWidth="1"/>
    <col min="7174" max="7174" width="2.25" style="16" customWidth="1"/>
    <col min="7175" max="7175" width="0.875" style="16" customWidth="1"/>
    <col min="7176" max="7176" width="22.375" style="16" customWidth="1"/>
    <col min="7177" max="7177" width="7.875" style="16" customWidth="1"/>
    <col min="7178" max="7178" width="3.375" style="16" customWidth="1"/>
    <col min="7179" max="7179" width="3.875" style="16" customWidth="1"/>
    <col min="7180" max="7180" width="15.375" style="16" customWidth="1"/>
    <col min="7181" max="7181" width="0.875" style="16" customWidth="1"/>
    <col min="7182" max="7183" width="13.375" style="16" customWidth="1"/>
    <col min="7184" max="7184" width="0.75" style="16" customWidth="1"/>
    <col min="7185" max="7185" width="13.375" style="16" customWidth="1"/>
    <col min="7186" max="7186" width="0.75" style="16" customWidth="1"/>
    <col min="7187" max="7187" width="13.375" style="16" customWidth="1"/>
    <col min="7188" max="7188" width="0" style="16" hidden="1" customWidth="1"/>
    <col min="7189" max="7424" width="9" style="16"/>
    <col min="7425" max="7425" width="0.125" style="16" customWidth="1"/>
    <col min="7426" max="7426" width="0" style="16" hidden="1" customWidth="1"/>
    <col min="7427" max="7427" width="3.375" style="16" customWidth="1"/>
    <col min="7428" max="7428" width="3.25" style="16" customWidth="1"/>
    <col min="7429" max="7429" width="1" style="16" customWidth="1"/>
    <col min="7430" max="7430" width="2.25" style="16" customWidth="1"/>
    <col min="7431" max="7431" width="0.875" style="16" customWidth="1"/>
    <col min="7432" max="7432" width="22.375" style="16" customWidth="1"/>
    <col min="7433" max="7433" width="7.875" style="16" customWidth="1"/>
    <col min="7434" max="7434" width="3.375" style="16" customWidth="1"/>
    <col min="7435" max="7435" width="3.875" style="16" customWidth="1"/>
    <col min="7436" max="7436" width="15.375" style="16" customWidth="1"/>
    <col min="7437" max="7437" width="0.875" style="16" customWidth="1"/>
    <col min="7438" max="7439" width="13.375" style="16" customWidth="1"/>
    <col min="7440" max="7440" width="0.75" style="16" customWidth="1"/>
    <col min="7441" max="7441" width="13.375" style="16" customWidth="1"/>
    <col min="7442" max="7442" width="0.75" style="16" customWidth="1"/>
    <col min="7443" max="7443" width="13.375" style="16" customWidth="1"/>
    <col min="7444" max="7444" width="0" style="16" hidden="1" customWidth="1"/>
    <col min="7445" max="7680" width="9" style="16"/>
    <col min="7681" max="7681" width="0.125" style="16" customWidth="1"/>
    <col min="7682" max="7682" width="0" style="16" hidden="1" customWidth="1"/>
    <col min="7683" max="7683" width="3.375" style="16" customWidth="1"/>
    <col min="7684" max="7684" width="3.25" style="16" customWidth="1"/>
    <col min="7685" max="7685" width="1" style="16" customWidth="1"/>
    <col min="7686" max="7686" width="2.25" style="16" customWidth="1"/>
    <col min="7687" max="7687" width="0.875" style="16" customWidth="1"/>
    <col min="7688" max="7688" width="22.375" style="16" customWidth="1"/>
    <col min="7689" max="7689" width="7.875" style="16" customWidth="1"/>
    <col min="7690" max="7690" width="3.375" style="16" customWidth="1"/>
    <col min="7691" max="7691" width="3.875" style="16" customWidth="1"/>
    <col min="7692" max="7692" width="15.375" style="16" customWidth="1"/>
    <col min="7693" max="7693" width="0.875" style="16" customWidth="1"/>
    <col min="7694" max="7695" width="13.375" style="16" customWidth="1"/>
    <col min="7696" max="7696" width="0.75" style="16" customWidth="1"/>
    <col min="7697" max="7697" width="13.375" style="16" customWidth="1"/>
    <col min="7698" max="7698" width="0.75" style="16" customWidth="1"/>
    <col min="7699" max="7699" width="13.375" style="16" customWidth="1"/>
    <col min="7700" max="7700" width="0" style="16" hidden="1" customWidth="1"/>
    <col min="7701" max="7936" width="9" style="16"/>
    <col min="7937" max="7937" width="0.125" style="16" customWidth="1"/>
    <col min="7938" max="7938" width="0" style="16" hidden="1" customWidth="1"/>
    <col min="7939" max="7939" width="3.375" style="16" customWidth="1"/>
    <col min="7940" max="7940" width="3.25" style="16" customWidth="1"/>
    <col min="7941" max="7941" width="1" style="16" customWidth="1"/>
    <col min="7942" max="7942" width="2.25" style="16" customWidth="1"/>
    <col min="7943" max="7943" width="0.875" style="16" customWidth="1"/>
    <col min="7944" max="7944" width="22.375" style="16" customWidth="1"/>
    <col min="7945" max="7945" width="7.875" style="16" customWidth="1"/>
    <col min="7946" max="7946" width="3.375" style="16" customWidth="1"/>
    <col min="7947" max="7947" width="3.875" style="16" customWidth="1"/>
    <col min="7948" max="7948" width="15.375" style="16" customWidth="1"/>
    <col min="7949" max="7949" width="0.875" style="16" customWidth="1"/>
    <col min="7950" max="7951" width="13.375" style="16" customWidth="1"/>
    <col min="7952" max="7952" width="0.75" style="16" customWidth="1"/>
    <col min="7953" max="7953" width="13.375" style="16" customWidth="1"/>
    <col min="7954" max="7954" width="0.75" style="16" customWidth="1"/>
    <col min="7955" max="7955" width="13.375" style="16" customWidth="1"/>
    <col min="7956" max="7956" width="0" style="16" hidden="1" customWidth="1"/>
    <col min="7957" max="8192" width="9" style="16"/>
    <col min="8193" max="8193" width="0.125" style="16" customWidth="1"/>
    <col min="8194" max="8194" width="0" style="16" hidden="1" customWidth="1"/>
    <col min="8195" max="8195" width="3.375" style="16" customWidth="1"/>
    <col min="8196" max="8196" width="3.25" style="16" customWidth="1"/>
    <col min="8197" max="8197" width="1" style="16" customWidth="1"/>
    <col min="8198" max="8198" width="2.25" style="16" customWidth="1"/>
    <col min="8199" max="8199" width="0.875" style="16" customWidth="1"/>
    <col min="8200" max="8200" width="22.375" style="16" customWidth="1"/>
    <col min="8201" max="8201" width="7.875" style="16" customWidth="1"/>
    <col min="8202" max="8202" width="3.375" style="16" customWidth="1"/>
    <col min="8203" max="8203" width="3.875" style="16" customWidth="1"/>
    <col min="8204" max="8204" width="15.375" style="16" customWidth="1"/>
    <col min="8205" max="8205" width="0.875" style="16" customWidth="1"/>
    <col min="8206" max="8207" width="13.375" style="16" customWidth="1"/>
    <col min="8208" max="8208" width="0.75" style="16" customWidth="1"/>
    <col min="8209" max="8209" width="13.375" style="16" customWidth="1"/>
    <col min="8210" max="8210" width="0.75" style="16" customWidth="1"/>
    <col min="8211" max="8211" width="13.375" style="16" customWidth="1"/>
    <col min="8212" max="8212" width="0" style="16" hidden="1" customWidth="1"/>
    <col min="8213" max="8448" width="9" style="16"/>
    <col min="8449" max="8449" width="0.125" style="16" customWidth="1"/>
    <col min="8450" max="8450" width="0" style="16" hidden="1" customWidth="1"/>
    <col min="8451" max="8451" width="3.375" style="16" customWidth="1"/>
    <col min="8452" max="8452" width="3.25" style="16" customWidth="1"/>
    <col min="8453" max="8453" width="1" style="16" customWidth="1"/>
    <col min="8454" max="8454" width="2.25" style="16" customWidth="1"/>
    <col min="8455" max="8455" width="0.875" style="16" customWidth="1"/>
    <col min="8456" max="8456" width="22.375" style="16" customWidth="1"/>
    <col min="8457" max="8457" width="7.875" style="16" customWidth="1"/>
    <col min="8458" max="8458" width="3.375" style="16" customWidth="1"/>
    <col min="8459" max="8459" width="3.875" style="16" customWidth="1"/>
    <col min="8460" max="8460" width="15.375" style="16" customWidth="1"/>
    <col min="8461" max="8461" width="0.875" style="16" customWidth="1"/>
    <col min="8462" max="8463" width="13.375" style="16" customWidth="1"/>
    <col min="8464" max="8464" width="0.75" style="16" customWidth="1"/>
    <col min="8465" max="8465" width="13.375" style="16" customWidth="1"/>
    <col min="8466" max="8466" width="0.75" style="16" customWidth="1"/>
    <col min="8467" max="8467" width="13.375" style="16" customWidth="1"/>
    <col min="8468" max="8468" width="0" style="16" hidden="1" customWidth="1"/>
    <col min="8469" max="8704" width="9" style="16"/>
    <col min="8705" max="8705" width="0.125" style="16" customWidth="1"/>
    <col min="8706" max="8706" width="0" style="16" hidden="1" customWidth="1"/>
    <col min="8707" max="8707" width="3.375" style="16" customWidth="1"/>
    <col min="8708" max="8708" width="3.25" style="16" customWidth="1"/>
    <col min="8709" max="8709" width="1" style="16" customWidth="1"/>
    <col min="8710" max="8710" width="2.25" style="16" customWidth="1"/>
    <col min="8711" max="8711" width="0.875" style="16" customWidth="1"/>
    <col min="8712" max="8712" width="22.375" style="16" customWidth="1"/>
    <col min="8713" max="8713" width="7.875" style="16" customWidth="1"/>
    <col min="8714" max="8714" width="3.375" style="16" customWidth="1"/>
    <col min="8715" max="8715" width="3.875" style="16" customWidth="1"/>
    <col min="8716" max="8716" width="15.375" style="16" customWidth="1"/>
    <col min="8717" max="8717" width="0.875" style="16" customWidth="1"/>
    <col min="8718" max="8719" width="13.375" style="16" customWidth="1"/>
    <col min="8720" max="8720" width="0.75" style="16" customWidth="1"/>
    <col min="8721" max="8721" width="13.375" style="16" customWidth="1"/>
    <col min="8722" max="8722" width="0.75" style="16" customWidth="1"/>
    <col min="8723" max="8723" width="13.375" style="16" customWidth="1"/>
    <col min="8724" max="8724" width="0" style="16" hidden="1" customWidth="1"/>
    <col min="8725" max="8960" width="9" style="16"/>
    <col min="8961" max="8961" width="0.125" style="16" customWidth="1"/>
    <col min="8962" max="8962" width="0" style="16" hidden="1" customWidth="1"/>
    <col min="8963" max="8963" width="3.375" style="16" customWidth="1"/>
    <col min="8964" max="8964" width="3.25" style="16" customWidth="1"/>
    <col min="8965" max="8965" width="1" style="16" customWidth="1"/>
    <col min="8966" max="8966" width="2.25" style="16" customWidth="1"/>
    <col min="8967" max="8967" width="0.875" style="16" customWidth="1"/>
    <col min="8968" max="8968" width="22.375" style="16" customWidth="1"/>
    <col min="8969" max="8969" width="7.875" style="16" customWidth="1"/>
    <col min="8970" max="8970" width="3.375" style="16" customWidth="1"/>
    <col min="8971" max="8971" width="3.875" style="16" customWidth="1"/>
    <col min="8972" max="8972" width="15.375" style="16" customWidth="1"/>
    <col min="8973" max="8973" width="0.875" style="16" customWidth="1"/>
    <col min="8974" max="8975" width="13.375" style="16" customWidth="1"/>
    <col min="8976" max="8976" width="0.75" style="16" customWidth="1"/>
    <col min="8977" max="8977" width="13.375" style="16" customWidth="1"/>
    <col min="8978" max="8978" width="0.75" style="16" customWidth="1"/>
    <col min="8979" max="8979" width="13.375" style="16" customWidth="1"/>
    <col min="8980" max="8980" width="0" style="16" hidden="1" customWidth="1"/>
    <col min="8981" max="9216" width="9" style="16"/>
    <col min="9217" max="9217" width="0.125" style="16" customWidth="1"/>
    <col min="9218" max="9218" width="0" style="16" hidden="1" customWidth="1"/>
    <col min="9219" max="9219" width="3.375" style="16" customWidth="1"/>
    <col min="9220" max="9220" width="3.25" style="16" customWidth="1"/>
    <col min="9221" max="9221" width="1" style="16" customWidth="1"/>
    <col min="9222" max="9222" width="2.25" style="16" customWidth="1"/>
    <col min="9223" max="9223" width="0.875" style="16" customWidth="1"/>
    <col min="9224" max="9224" width="22.375" style="16" customWidth="1"/>
    <col min="9225" max="9225" width="7.875" style="16" customWidth="1"/>
    <col min="9226" max="9226" width="3.375" style="16" customWidth="1"/>
    <col min="9227" max="9227" width="3.875" style="16" customWidth="1"/>
    <col min="9228" max="9228" width="15.375" style="16" customWidth="1"/>
    <col min="9229" max="9229" width="0.875" style="16" customWidth="1"/>
    <col min="9230" max="9231" width="13.375" style="16" customWidth="1"/>
    <col min="9232" max="9232" width="0.75" style="16" customWidth="1"/>
    <col min="9233" max="9233" width="13.375" style="16" customWidth="1"/>
    <col min="9234" max="9234" width="0.75" style="16" customWidth="1"/>
    <col min="9235" max="9235" width="13.375" style="16" customWidth="1"/>
    <col min="9236" max="9236" width="0" style="16" hidden="1" customWidth="1"/>
    <col min="9237" max="9472" width="9" style="16"/>
    <col min="9473" max="9473" width="0.125" style="16" customWidth="1"/>
    <col min="9474" max="9474" width="0" style="16" hidden="1" customWidth="1"/>
    <col min="9475" max="9475" width="3.375" style="16" customWidth="1"/>
    <col min="9476" max="9476" width="3.25" style="16" customWidth="1"/>
    <col min="9477" max="9477" width="1" style="16" customWidth="1"/>
    <col min="9478" max="9478" width="2.25" style="16" customWidth="1"/>
    <col min="9479" max="9479" width="0.875" style="16" customWidth="1"/>
    <col min="9480" max="9480" width="22.375" style="16" customWidth="1"/>
    <col min="9481" max="9481" width="7.875" style="16" customWidth="1"/>
    <col min="9482" max="9482" width="3.375" style="16" customWidth="1"/>
    <col min="9483" max="9483" width="3.875" style="16" customWidth="1"/>
    <col min="9484" max="9484" width="15.375" style="16" customWidth="1"/>
    <col min="9485" max="9485" width="0.875" style="16" customWidth="1"/>
    <col min="9486" max="9487" width="13.375" style="16" customWidth="1"/>
    <col min="9488" max="9488" width="0.75" style="16" customWidth="1"/>
    <col min="9489" max="9489" width="13.375" style="16" customWidth="1"/>
    <col min="9490" max="9490" width="0.75" style="16" customWidth="1"/>
    <col min="9491" max="9491" width="13.375" style="16" customWidth="1"/>
    <col min="9492" max="9492" width="0" style="16" hidden="1" customWidth="1"/>
    <col min="9493" max="9728" width="9" style="16"/>
    <col min="9729" max="9729" width="0.125" style="16" customWidth="1"/>
    <col min="9730" max="9730" width="0" style="16" hidden="1" customWidth="1"/>
    <col min="9731" max="9731" width="3.375" style="16" customWidth="1"/>
    <col min="9732" max="9732" width="3.25" style="16" customWidth="1"/>
    <col min="9733" max="9733" width="1" style="16" customWidth="1"/>
    <col min="9734" max="9734" width="2.25" style="16" customWidth="1"/>
    <col min="9735" max="9735" width="0.875" style="16" customWidth="1"/>
    <col min="9736" max="9736" width="22.375" style="16" customWidth="1"/>
    <col min="9737" max="9737" width="7.875" style="16" customWidth="1"/>
    <col min="9738" max="9738" width="3.375" style="16" customWidth="1"/>
    <col min="9739" max="9739" width="3.875" style="16" customWidth="1"/>
    <col min="9740" max="9740" width="15.375" style="16" customWidth="1"/>
    <col min="9741" max="9741" width="0.875" style="16" customWidth="1"/>
    <col min="9742" max="9743" width="13.375" style="16" customWidth="1"/>
    <col min="9744" max="9744" width="0.75" style="16" customWidth="1"/>
    <col min="9745" max="9745" width="13.375" style="16" customWidth="1"/>
    <col min="9746" max="9746" width="0.75" style="16" customWidth="1"/>
    <col min="9747" max="9747" width="13.375" style="16" customWidth="1"/>
    <col min="9748" max="9748" width="0" style="16" hidden="1" customWidth="1"/>
    <col min="9749" max="9984" width="9" style="16"/>
    <col min="9985" max="9985" width="0.125" style="16" customWidth="1"/>
    <col min="9986" max="9986" width="0" style="16" hidden="1" customWidth="1"/>
    <col min="9987" max="9987" width="3.375" style="16" customWidth="1"/>
    <col min="9988" max="9988" width="3.25" style="16" customWidth="1"/>
    <col min="9989" max="9989" width="1" style="16" customWidth="1"/>
    <col min="9990" max="9990" width="2.25" style="16" customWidth="1"/>
    <col min="9991" max="9991" width="0.875" style="16" customWidth="1"/>
    <col min="9992" max="9992" width="22.375" style="16" customWidth="1"/>
    <col min="9993" max="9993" width="7.875" style="16" customWidth="1"/>
    <col min="9994" max="9994" width="3.375" style="16" customWidth="1"/>
    <col min="9995" max="9995" width="3.875" style="16" customWidth="1"/>
    <col min="9996" max="9996" width="15.375" style="16" customWidth="1"/>
    <col min="9997" max="9997" width="0.875" style="16" customWidth="1"/>
    <col min="9998" max="9999" width="13.375" style="16" customWidth="1"/>
    <col min="10000" max="10000" width="0.75" style="16" customWidth="1"/>
    <col min="10001" max="10001" width="13.375" style="16" customWidth="1"/>
    <col min="10002" max="10002" width="0.75" style="16" customWidth="1"/>
    <col min="10003" max="10003" width="13.375" style="16" customWidth="1"/>
    <col min="10004" max="10004" width="0" style="16" hidden="1" customWidth="1"/>
    <col min="10005" max="10240" width="9" style="16"/>
    <col min="10241" max="10241" width="0.125" style="16" customWidth="1"/>
    <col min="10242" max="10242" width="0" style="16" hidden="1" customWidth="1"/>
    <col min="10243" max="10243" width="3.375" style="16" customWidth="1"/>
    <col min="10244" max="10244" width="3.25" style="16" customWidth="1"/>
    <col min="10245" max="10245" width="1" style="16" customWidth="1"/>
    <col min="10246" max="10246" width="2.25" style="16" customWidth="1"/>
    <col min="10247" max="10247" width="0.875" style="16" customWidth="1"/>
    <col min="10248" max="10248" width="22.375" style="16" customWidth="1"/>
    <col min="10249" max="10249" width="7.875" style="16" customWidth="1"/>
    <col min="10250" max="10250" width="3.375" style="16" customWidth="1"/>
    <col min="10251" max="10251" width="3.875" style="16" customWidth="1"/>
    <col min="10252" max="10252" width="15.375" style="16" customWidth="1"/>
    <col min="10253" max="10253" width="0.875" style="16" customWidth="1"/>
    <col min="10254" max="10255" width="13.375" style="16" customWidth="1"/>
    <col min="10256" max="10256" width="0.75" style="16" customWidth="1"/>
    <col min="10257" max="10257" width="13.375" style="16" customWidth="1"/>
    <col min="10258" max="10258" width="0.75" style="16" customWidth="1"/>
    <col min="10259" max="10259" width="13.375" style="16" customWidth="1"/>
    <col min="10260" max="10260" width="0" style="16" hidden="1" customWidth="1"/>
    <col min="10261" max="10496" width="9" style="16"/>
    <col min="10497" max="10497" width="0.125" style="16" customWidth="1"/>
    <col min="10498" max="10498" width="0" style="16" hidden="1" customWidth="1"/>
    <col min="10499" max="10499" width="3.375" style="16" customWidth="1"/>
    <col min="10500" max="10500" width="3.25" style="16" customWidth="1"/>
    <col min="10501" max="10501" width="1" style="16" customWidth="1"/>
    <col min="10502" max="10502" width="2.25" style="16" customWidth="1"/>
    <col min="10503" max="10503" width="0.875" style="16" customWidth="1"/>
    <col min="10504" max="10504" width="22.375" style="16" customWidth="1"/>
    <col min="10505" max="10505" width="7.875" style="16" customWidth="1"/>
    <col min="10506" max="10506" width="3.375" style="16" customWidth="1"/>
    <col min="10507" max="10507" width="3.875" style="16" customWidth="1"/>
    <col min="10508" max="10508" width="15.375" style="16" customWidth="1"/>
    <col min="10509" max="10509" width="0.875" style="16" customWidth="1"/>
    <col min="10510" max="10511" width="13.375" style="16" customWidth="1"/>
    <col min="10512" max="10512" width="0.75" style="16" customWidth="1"/>
    <col min="10513" max="10513" width="13.375" style="16" customWidth="1"/>
    <col min="10514" max="10514" width="0.75" style="16" customWidth="1"/>
    <col min="10515" max="10515" width="13.375" style="16" customWidth="1"/>
    <col min="10516" max="10516" width="0" style="16" hidden="1" customWidth="1"/>
    <col min="10517" max="10752" width="9" style="16"/>
    <col min="10753" max="10753" width="0.125" style="16" customWidth="1"/>
    <col min="10754" max="10754" width="0" style="16" hidden="1" customWidth="1"/>
    <col min="10755" max="10755" width="3.375" style="16" customWidth="1"/>
    <col min="10756" max="10756" width="3.25" style="16" customWidth="1"/>
    <col min="10757" max="10757" width="1" style="16" customWidth="1"/>
    <col min="10758" max="10758" width="2.25" style="16" customWidth="1"/>
    <col min="10759" max="10759" width="0.875" style="16" customWidth="1"/>
    <col min="10760" max="10760" width="22.375" style="16" customWidth="1"/>
    <col min="10761" max="10761" width="7.875" style="16" customWidth="1"/>
    <col min="10762" max="10762" width="3.375" style="16" customWidth="1"/>
    <col min="10763" max="10763" width="3.875" style="16" customWidth="1"/>
    <col min="10764" max="10764" width="15.375" style="16" customWidth="1"/>
    <col min="10765" max="10765" width="0.875" style="16" customWidth="1"/>
    <col min="10766" max="10767" width="13.375" style="16" customWidth="1"/>
    <col min="10768" max="10768" width="0.75" style="16" customWidth="1"/>
    <col min="10769" max="10769" width="13.375" style="16" customWidth="1"/>
    <col min="10770" max="10770" width="0.75" style="16" customWidth="1"/>
    <col min="10771" max="10771" width="13.375" style="16" customWidth="1"/>
    <col min="10772" max="10772" width="0" style="16" hidden="1" customWidth="1"/>
    <col min="10773" max="11008" width="9" style="16"/>
    <col min="11009" max="11009" width="0.125" style="16" customWidth="1"/>
    <col min="11010" max="11010" width="0" style="16" hidden="1" customWidth="1"/>
    <col min="11011" max="11011" width="3.375" style="16" customWidth="1"/>
    <col min="11012" max="11012" width="3.25" style="16" customWidth="1"/>
    <col min="11013" max="11013" width="1" style="16" customWidth="1"/>
    <col min="11014" max="11014" width="2.25" style="16" customWidth="1"/>
    <col min="11015" max="11015" width="0.875" style="16" customWidth="1"/>
    <col min="11016" max="11016" width="22.375" style="16" customWidth="1"/>
    <col min="11017" max="11017" width="7.875" style="16" customWidth="1"/>
    <col min="11018" max="11018" width="3.375" style="16" customWidth="1"/>
    <col min="11019" max="11019" width="3.875" style="16" customWidth="1"/>
    <col min="11020" max="11020" width="15.375" style="16" customWidth="1"/>
    <col min="11021" max="11021" width="0.875" style="16" customWidth="1"/>
    <col min="11022" max="11023" width="13.375" style="16" customWidth="1"/>
    <col min="11024" max="11024" width="0.75" style="16" customWidth="1"/>
    <col min="11025" max="11025" width="13.375" style="16" customWidth="1"/>
    <col min="11026" max="11026" width="0.75" style="16" customWidth="1"/>
    <col min="11027" max="11027" width="13.375" style="16" customWidth="1"/>
    <col min="11028" max="11028" width="0" style="16" hidden="1" customWidth="1"/>
    <col min="11029" max="11264" width="9" style="16"/>
    <col min="11265" max="11265" width="0.125" style="16" customWidth="1"/>
    <col min="11266" max="11266" width="0" style="16" hidden="1" customWidth="1"/>
    <col min="11267" max="11267" width="3.375" style="16" customWidth="1"/>
    <col min="11268" max="11268" width="3.25" style="16" customWidth="1"/>
    <col min="11269" max="11269" width="1" style="16" customWidth="1"/>
    <col min="11270" max="11270" width="2.25" style="16" customWidth="1"/>
    <col min="11271" max="11271" width="0.875" style="16" customWidth="1"/>
    <col min="11272" max="11272" width="22.375" style="16" customWidth="1"/>
    <col min="11273" max="11273" width="7.875" style="16" customWidth="1"/>
    <col min="11274" max="11274" width="3.375" style="16" customWidth="1"/>
    <col min="11275" max="11275" width="3.875" style="16" customWidth="1"/>
    <col min="11276" max="11276" width="15.375" style="16" customWidth="1"/>
    <col min="11277" max="11277" width="0.875" style="16" customWidth="1"/>
    <col min="11278" max="11279" width="13.375" style="16" customWidth="1"/>
    <col min="11280" max="11280" width="0.75" style="16" customWidth="1"/>
    <col min="11281" max="11281" width="13.375" style="16" customWidth="1"/>
    <col min="11282" max="11282" width="0.75" style="16" customWidth="1"/>
    <col min="11283" max="11283" width="13.375" style="16" customWidth="1"/>
    <col min="11284" max="11284" width="0" style="16" hidden="1" customWidth="1"/>
    <col min="11285" max="11520" width="9" style="16"/>
    <col min="11521" max="11521" width="0.125" style="16" customWidth="1"/>
    <col min="11522" max="11522" width="0" style="16" hidden="1" customWidth="1"/>
    <col min="11523" max="11523" width="3.375" style="16" customWidth="1"/>
    <col min="11524" max="11524" width="3.25" style="16" customWidth="1"/>
    <col min="11525" max="11525" width="1" style="16" customWidth="1"/>
    <col min="11526" max="11526" width="2.25" style="16" customWidth="1"/>
    <col min="11527" max="11527" width="0.875" style="16" customWidth="1"/>
    <col min="11528" max="11528" width="22.375" style="16" customWidth="1"/>
    <col min="11529" max="11529" width="7.875" style="16" customWidth="1"/>
    <col min="11530" max="11530" width="3.375" style="16" customWidth="1"/>
    <col min="11531" max="11531" width="3.875" style="16" customWidth="1"/>
    <col min="11532" max="11532" width="15.375" style="16" customWidth="1"/>
    <col min="11533" max="11533" width="0.875" style="16" customWidth="1"/>
    <col min="11534" max="11535" width="13.375" style="16" customWidth="1"/>
    <col min="11536" max="11536" width="0.75" style="16" customWidth="1"/>
    <col min="11537" max="11537" width="13.375" style="16" customWidth="1"/>
    <col min="11538" max="11538" width="0.75" style="16" customWidth="1"/>
    <col min="11539" max="11539" width="13.375" style="16" customWidth="1"/>
    <col min="11540" max="11540" width="0" style="16" hidden="1" customWidth="1"/>
    <col min="11541" max="11776" width="9" style="16"/>
    <col min="11777" max="11777" width="0.125" style="16" customWidth="1"/>
    <col min="11778" max="11778" width="0" style="16" hidden="1" customWidth="1"/>
    <col min="11779" max="11779" width="3.375" style="16" customWidth="1"/>
    <col min="11780" max="11780" width="3.25" style="16" customWidth="1"/>
    <col min="11781" max="11781" width="1" style="16" customWidth="1"/>
    <col min="11782" max="11782" width="2.25" style="16" customWidth="1"/>
    <col min="11783" max="11783" width="0.875" style="16" customWidth="1"/>
    <col min="11784" max="11784" width="22.375" style="16" customWidth="1"/>
    <col min="11785" max="11785" width="7.875" style="16" customWidth="1"/>
    <col min="11786" max="11786" width="3.375" style="16" customWidth="1"/>
    <col min="11787" max="11787" width="3.875" style="16" customWidth="1"/>
    <col min="11788" max="11788" width="15.375" style="16" customWidth="1"/>
    <col min="11789" max="11789" width="0.875" style="16" customWidth="1"/>
    <col min="11790" max="11791" width="13.375" style="16" customWidth="1"/>
    <col min="11792" max="11792" width="0.75" style="16" customWidth="1"/>
    <col min="11793" max="11793" width="13.375" style="16" customWidth="1"/>
    <col min="11794" max="11794" width="0.75" style="16" customWidth="1"/>
    <col min="11795" max="11795" width="13.375" style="16" customWidth="1"/>
    <col min="11796" max="11796" width="0" style="16" hidden="1" customWidth="1"/>
    <col min="11797" max="12032" width="9" style="16"/>
    <col min="12033" max="12033" width="0.125" style="16" customWidth="1"/>
    <col min="12034" max="12034" width="0" style="16" hidden="1" customWidth="1"/>
    <col min="12035" max="12035" width="3.375" style="16" customWidth="1"/>
    <col min="12036" max="12036" width="3.25" style="16" customWidth="1"/>
    <col min="12037" max="12037" width="1" style="16" customWidth="1"/>
    <col min="12038" max="12038" width="2.25" style="16" customWidth="1"/>
    <col min="12039" max="12039" width="0.875" style="16" customWidth="1"/>
    <col min="12040" max="12040" width="22.375" style="16" customWidth="1"/>
    <col min="12041" max="12041" width="7.875" style="16" customWidth="1"/>
    <col min="12042" max="12042" width="3.375" style="16" customWidth="1"/>
    <col min="12043" max="12043" width="3.875" style="16" customWidth="1"/>
    <col min="12044" max="12044" width="15.375" style="16" customWidth="1"/>
    <col min="12045" max="12045" width="0.875" style="16" customWidth="1"/>
    <col min="12046" max="12047" width="13.375" style="16" customWidth="1"/>
    <col min="12048" max="12048" width="0.75" style="16" customWidth="1"/>
    <col min="12049" max="12049" width="13.375" style="16" customWidth="1"/>
    <col min="12050" max="12050" width="0.75" style="16" customWidth="1"/>
    <col min="12051" max="12051" width="13.375" style="16" customWidth="1"/>
    <col min="12052" max="12052" width="0" style="16" hidden="1" customWidth="1"/>
    <col min="12053" max="12288" width="9" style="16"/>
    <col min="12289" max="12289" width="0.125" style="16" customWidth="1"/>
    <col min="12290" max="12290" width="0" style="16" hidden="1" customWidth="1"/>
    <col min="12291" max="12291" width="3.375" style="16" customWidth="1"/>
    <col min="12292" max="12292" width="3.25" style="16" customWidth="1"/>
    <col min="12293" max="12293" width="1" style="16" customWidth="1"/>
    <col min="12294" max="12294" width="2.25" style="16" customWidth="1"/>
    <col min="12295" max="12295" width="0.875" style="16" customWidth="1"/>
    <col min="12296" max="12296" width="22.375" style="16" customWidth="1"/>
    <col min="12297" max="12297" width="7.875" style="16" customWidth="1"/>
    <col min="12298" max="12298" width="3.375" style="16" customWidth="1"/>
    <col min="12299" max="12299" width="3.875" style="16" customWidth="1"/>
    <col min="12300" max="12300" width="15.375" style="16" customWidth="1"/>
    <col min="12301" max="12301" width="0.875" style="16" customWidth="1"/>
    <col min="12302" max="12303" width="13.375" style="16" customWidth="1"/>
    <col min="12304" max="12304" width="0.75" style="16" customWidth="1"/>
    <col min="12305" max="12305" width="13.375" style="16" customWidth="1"/>
    <col min="12306" max="12306" width="0.75" style="16" customWidth="1"/>
    <col min="12307" max="12307" width="13.375" style="16" customWidth="1"/>
    <col min="12308" max="12308" width="0" style="16" hidden="1" customWidth="1"/>
    <col min="12309" max="12544" width="9" style="16"/>
    <col min="12545" max="12545" width="0.125" style="16" customWidth="1"/>
    <col min="12546" max="12546" width="0" style="16" hidden="1" customWidth="1"/>
    <col min="12547" max="12547" width="3.375" style="16" customWidth="1"/>
    <col min="12548" max="12548" width="3.25" style="16" customWidth="1"/>
    <col min="12549" max="12549" width="1" style="16" customWidth="1"/>
    <col min="12550" max="12550" width="2.25" style="16" customWidth="1"/>
    <col min="12551" max="12551" width="0.875" style="16" customWidth="1"/>
    <col min="12552" max="12552" width="22.375" style="16" customWidth="1"/>
    <col min="12553" max="12553" width="7.875" style="16" customWidth="1"/>
    <col min="12554" max="12554" width="3.375" style="16" customWidth="1"/>
    <col min="12555" max="12555" width="3.875" style="16" customWidth="1"/>
    <col min="12556" max="12556" width="15.375" style="16" customWidth="1"/>
    <col min="12557" max="12557" width="0.875" style="16" customWidth="1"/>
    <col min="12558" max="12559" width="13.375" style="16" customWidth="1"/>
    <col min="12560" max="12560" width="0.75" style="16" customWidth="1"/>
    <col min="12561" max="12561" width="13.375" style="16" customWidth="1"/>
    <col min="12562" max="12562" width="0.75" style="16" customWidth="1"/>
    <col min="12563" max="12563" width="13.375" style="16" customWidth="1"/>
    <col min="12564" max="12564" width="0" style="16" hidden="1" customWidth="1"/>
    <col min="12565" max="12800" width="9" style="16"/>
    <col min="12801" max="12801" width="0.125" style="16" customWidth="1"/>
    <col min="12802" max="12802" width="0" style="16" hidden="1" customWidth="1"/>
    <col min="12803" max="12803" width="3.375" style="16" customWidth="1"/>
    <col min="12804" max="12804" width="3.25" style="16" customWidth="1"/>
    <col min="12805" max="12805" width="1" style="16" customWidth="1"/>
    <col min="12806" max="12806" width="2.25" style="16" customWidth="1"/>
    <col min="12807" max="12807" width="0.875" style="16" customWidth="1"/>
    <col min="12808" max="12808" width="22.375" style="16" customWidth="1"/>
    <col min="12809" max="12809" width="7.875" style="16" customWidth="1"/>
    <col min="12810" max="12810" width="3.375" style="16" customWidth="1"/>
    <col min="12811" max="12811" width="3.875" style="16" customWidth="1"/>
    <col min="12812" max="12812" width="15.375" style="16" customWidth="1"/>
    <col min="12813" max="12813" width="0.875" style="16" customWidth="1"/>
    <col min="12814" max="12815" width="13.375" style="16" customWidth="1"/>
    <col min="12816" max="12816" width="0.75" style="16" customWidth="1"/>
    <col min="12817" max="12817" width="13.375" style="16" customWidth="1"/>
    <col min="12818" max="12818" width="0.75" style="16" customWidth="1"/>
    <col min="12819" max="12819" width="13.375" style="16" customWidth="1"/>
    <col min="12820" max="12820" width="0" style="16" hidden="1" customWidth="1"/>
    <col min="12821" max="13056" width="9" style="16"/>
    <col min="13057" max="13057" width="0.125" style="16" customWidth="1"/>
    <col min="13058" max="13058" width="0" style="16" hidden="1" customWidth="1"/>
    <col min="13059" max="13059" width="3.375" style="16" customWidth="1"/>
    <col min="13060" max="13060" width="3.25" style="16" customWidth="1"/>
    <col min="13061" max="13061" width="1" style="16" customWidth="1"/>
    <col min="13062" max="13062" width="2.25" style="16" customWidth="1"/>
    <col min="13063" max="13063" width="0.875" style="16" customWidth="1"/>
    <col min="13064" max="13064" width="22.375" style="16" customWidth="1"/>
    <col min="13065" max="13065" width="7.875" style="16" customWidth="1"/>
    <col min="13066" max="13066" width="3.375" style="16" customWidth="1"/>
    <col min="13067" max="13067" width="3.875" style="16" customWidth="1"/>
    <col min="13068" max="13068" width="15.375" style="16" customWidth="1"/>
    <col min="13069" max="13069" width="0.875" style="16" customWidth="1"/>
    <col min="13070" max="13071" width="13.375" style="16" customWidth="1"/>
    <col min="13072" max="13072" width="0.75" style="16" customWidth="1"/>
    <col min="13073" max="13073" width="13.375" style="16" customWidth="1"/>
    <col min="13074" max="13074" width="0.75" style="16" customWidth="1"/>
    <col min="13075" max="13075" width="13.375" style="16" customWidth="1"/>
    <col min="13076" max="13076" width="0" style="16" hidden="1" customWidth="1"/>
    <col min="13077" max="13312" width="9" style="16"/>
    <col min="13313" max="13313" width="0.125" style="16" customWidth="1"/>
    <col min="13314" max="13314" width="0" style="16" hidden="1" customWidth="1"/>
    <col min="13315" max="13315" width="3.375" style="16" customWidth="1"/>
    <col min="13316" max="13316" width="3.25" style="16" customWidth="1"/>
    <col min="13317" max="13317" width="1" style="16" customWidth="1"/>
    <col min="13318" max="13318" width="2.25" style="16" customWidth="1"/>
    <col min="13319" max="13319" width="0.875" style="16" customWidth="1"/>
    <col min="13320" max="13320" width="22.375" style="16" customWidth="1"/>
    <col min="13321" max="13321" width="7.875" style="16" customWidth="1"/>
    <col min="13322" max="13322" width="3.375" style="16" customWidth="1"/>
    <col min="13323" max="13323" width="3.875" style="16" customWidth="1"/>
    <col min="13324" max="13324" width="15.375" style="16" customWidth="1"/>
    <col min="13325" max="13325" width="0.875" style="16" customWidth="1"/>
    <col min="13326" max="13327" width="13.375" style="16" customWidth="1"/>
    <col min="13328" max="13328" width="0.75" style="16" customWidth="1"/>
    <col min="13329" max="13329" width="13.375" style="16" customWidth="1"/>
    <col min="13330" max="13330" width="0.75" style="16" customWidth="1"/>
    <col min="13331" max="13331" width="13.375" style="16" customWidth="1"/>
    <col min="13332" max="13332" width="0" style="16" hidden="1" customWidth="1"/>
    <col min="13333" max="13568" width="9" style="16"/>
    <col min="13569" max="13569" width="0.125" style="16" customWidth="1"/>
    <col min="13570" max="13570" width="0" style="16" hidden="1" customWidth="1"/>
    <col min="13571" max="13571" width="3.375" style="16" customWidth="1"/>
    <col min="13572" max="13572" width="3.25" style="16" customWidth="1"/>
    <col min="13573" max="13573" width="1" style="16" customWidth="1"/>
    <col min="13574" max="13574" width="2.25" style="16" customWidth="1"/>
    <col min="13575" max="13575" width="0.875" style="16" customWidth="1"/>
    <col min="13576" max="13576" width="22.375" style="16" customWidth="1"/>
    <col min="13577" max="13577" width="7.875" style="16" customWidth="1"/>
    <col min="13578" max="13578" width="3.375" style="16" customWidth="1"/>
    <col min="13579" max="13579" width="3.875" style="16" customWidth="1"/>
    <col min="13580" max="13580" width="15.375" style="16" customWidth="1"/>
    <col min="13581" max="13581" width="0.875" style="16" customWidth="1"/>
    <col min="13582" max="13583" width="13.375" style="16" customWidth="1"/>
    <col min="13584" max="13584" width="0.75" style="16" customWidth="1"/>
    <col min="13585" max="13585" width="13.375" style="16" customWidth="1"/>
    <col min="13586" max="13586" width="0.75" style="16" customWidth="1"/>
    <col min="13587" max="13587" width="13.375" style="16" customWidth="1"/>
    <col min="13588" max="13588" width="0" style="16" hidden="1" customWidth="1"/>
    <col min="13589" max="13824" width="9" style="16"/>
    <col min="13825" max="13825" width="0.125" style="16" customWidth="1"/>
    <col min="13826" max="13826" width="0" style="16" hidden="1" customWidth="1"/>
    <col min="13827" max="13827" width="3.375" style="16" customWidth="1"/>
    <col min="13828" max="13828" width="3.25" style="16" customWidth="1"/>
    <col min="13829" max="13829" width="1" style="16" customWidth="1"/>
    <col min="13830" max="13830" width="2.25" style="16" customWidth="1"/>
    <col min="13831" max="13831" width="0.875" style="16" customWidth="1"/>
    <col min="13832" max="13832" width="22.375" style="16" customWidth="1"/>
    <col min="13833" max="13833" width="7.875" style="16" customWidth="1"/>
    <col min="13834" max="13834" width="3.375" style="16" customWidth="1"/>
    <col min="13835" max="13835" width="3.875" style="16" customWidth="1"/>
    <col min="13836" max="13836" width="15.375" style="16" customWidth="1"/>
    <col min="13837" max="13837" width="0.875" style="16" customWidth="1"/>
    <col min="13838" max="13839" width="13.375" style="16" customWidth="1"/>
    <col min="13840" max="13840" width="0.75" style="16" customWidth="1"/>
    <col min="13841" max="13841" width="13.375" style="16" customWidth="1"/>
    <col min="13842" max="13842" width="0.75" style="16" customWidth="1"/>
    <col min="13843" max="13843" width="13.375" style="16" customWidth="1"/>
    <col min="13844" max="13844" width="0" style="16" hidden="1" customWidth="1"/>
    <col min="13845" max="14080" width="9" style="16"/>
    <col min="14081" max="14081" width="0.125" style="16" customWidth="1"/>
    <col min="14082" max="14082" width="0" style="16" hidden="1" customWidth="1"/>
    <col min="14083" max="14083" width="3.375" style="16" customWidth="1"/>
    <col min="14084" max="14084" width="3.25" style="16" customWidth="1"/>
    <col min="14085" max="14085" width="1" style="16" customWidth="1"/>
    <col min="14086" max="14086" width="2.25" style="16" customWidth="1"/>
    <col min="14087" max="14087" width="0.875" style="16" customWidth="1"/>
    <col min="14088" max="14088" width="22.375" style="16" customWidth="1"/>
    <col min="14089" max="14089" width="7.875" style="16" customWidth="1"/>
    <col min="14090" max="14090" width="3.375" style="16" customWidth="1"/>
    <col min="14091" max="14091" width="3.875" style="16" customWidth="1"/>
    <col min="14092" max="14092" width="15.375" style="16" customWidth="1"/>
    <col min="14093" max="14093" width="0.875" style="16" customWidth="1"/>
    <col min="14094" max="14095" width="13.375" style="16" customWidth="1"/>
    <col min="14096" max="14096" width="0.75" style="16" customWidth="1"/>
    <col min="14097" max="14097" width="13.375" style="16" customWidth="1"/>
    <col min="14098" max="14098" width="0.75" style="16" customWidth="1"/>
    <col min="14099" max="14099" width="13.375" style="16" customWidth="1"/>
    <col min="14100" max="14100" width="0" style="16" hidden="1" customWidth="1"/>
    <col min="14101" max="14336" width="9" style="16"/>
    <col min="14337" max="14337" width="0.125" style="16" customWidth="1"/>
    <col min="14338" max="14338" width="0" style="16" hidden="1" customWidth="1"/>
    <col min="14339" max="14339" width="3.375" style="16" customWidth="1"/>
    <col min="14340" max="14340" width="3.25" style="16" customWidth="1"/>
    <col min="14341" max="14341" width="1" style="16" customWidth="1"/>
    <col min="14342" max="14342" width="2.25" style="16" customWidth="1"/>
    <col min="14343" max="14343" width="0.875" style="16" customWidth="1"/>
    <col min="14344" max="14344" width="22.375" style="16" customWidth="1"/>
    <col min="14345" max="14345" width="7.875" style="16" customWidth="1"/>
    <col min="14346" max="14346" width="3.375" style="16" customWidth="1"/>
    <col min="14347" max="14347" width="3.875" style="16" customWidth="1"/>
    <col min="14348" max="14348" width="15.375" style="16" customWidth="1"/>
    <col min="14349" max="14349" width="0.875" style="16" customWidth="1"/>
    <col min="14350" max="14351" width="13.375" style="16" customWidth="1"/>
    <col min="14352" max="14352" width="0.75" style="16" customWidth="1"/>
    <col min="14353" max="14353" width="13.375" style="16" customWidth="1"/>
    <col min="14354" max="14354" width="0.75" style="16" customWidth="1"/>
    <col min="14355" max="14355" width="13.375" style="16" customWidth="1"/>
    <col min="14356" max="14356" width="0" style="16" hidden="1" customWidth="1"/>
    <col min="14357" max="14592" width="9" style="16"/>
    <col min="14593" max="14593" width="0.125" style="16" customWidth="1"/>
    <col min="14594" max="14594" width="0" style="16" hidden="1" customWidth="1"/>
    <col min="14595" max="14595" width="3.375" style="16" customWidth="1"/>
    <col min="14596" max="14596" width="3.25" style="16" customWidth="1"/>
    <col min="14597" max="14597" width="1" style="16" customWidth="1"/>
    <col min="14598" max="14598" width="2.25" style="16" customWidth="1"/>
    <col min="14599" max="14599" width="0.875" style="16" customWidth="1"/>
    <col min="14600" max="14600" width="22.375" style="16" customWidth="1"/>
    <col min="14601" max="14601" width="7.875" style="16" customWidth="1"/>
    <col min="14602" max="14602" width="3.375" style="16" customWidth="1"/>
    <col min="14603" max="14603" width="3.875" style="16" customWidth="1"/>
    <col min="14604" max="14604" width="15.375" style="16" customWidth="1"/>
    <col min="14605" max="14605" width="0.875" style="16" customWidth="1"/>
    <col min="14606" max="14607" width="13.375" style="16" customWidth="1"/>
    <col min="14608" max="14608" width="0.75" style="16" customWidth="1"/>
    <col min="14609" max="14609" width="13.375" style="16" customWidth="1"/>
    <col min="14610" max="14610" width="0.75" style="16" customWidth="1"/>
    <col min="14611" max="14611" width="13.375" style="16" customWidth="1"/>
    <col min="14612" max="14612" width="0" style="16" hidden="1" customWidth="1"/>
    <col min="14613" max="14848" width="9" style="16"/>
    <col min="14849" max="14849" width="0.125" style="16" customWidth="1"/>
    <col min="14850" max="14850" width="0" style="16" hidden="1" customWidth="1"/>
    <col min="14851" max="14851" width="3.375" style="16" customWidth="1"/>
    <col min="14852" max="14852" width="3.25" style="16" customWidth="1"/>
    <col min="14853" max="14853" width="1" style="16" customWidth="1"/>
    <col min="14854" max="14854" width="2.25" style="16" customWidth="1"/>
    <col min="14855" max="14855" width="0.875" style="16" customWidth="1"/>
    <col min="14856" max="14856" width="22.375" style="16" customWidth="1"/>
    <col min="14857" max="14857" width="7.875" style="16" customWidth="1"/>
    <col min="14858" max="14858" width="3.375" style="16" customWidth="1"/>
    <col min="14859" max="14859" width="3.875" style="16" customWidth="1"/>
    <col min="14860" max="14860" width="15.375" style="16" customWidth="1"/>
    <col min="14861" max="14861" width="0.875" style="16" customWidth="1"/>
    <col min="14862" max="14863" width="13.375" style="16" customWidth="1"/>
    <col min="14864" max="14864" width="0.75" style="16" customWidth="1"/>
    <col min="14865" max="14865" width="13.375" style="16" customWidth="1"/>
    <col min="14866" max="14866" width="0.75" style="16" customWidth="1"/>
    <col min="14867" max="14867" width="13.375" style="16" customWidth="1"/>
    <col min="14868" max="14868" width="0" style="16" hidden="1" customWidth="1"/>
    <col min="14869" max="15104" width="9" style="16"/>
    <col min="15105" max="15105" width="0.125" style="16" customWidth="1"/>
    <col min="15106" max="15106" width="0" style="16" hidden="1" customWidth="1"/>
    <col min="15107" max="15107" width="3.375" style="16" customWidth="1"/>
    <col min="15108" max="15108" width="3.25" style="16" customWidth="1"/>
    <col min="15109" max="15109" width="1" style="16" customWidth="1"/>
    <col min="15110" max="15110" width="2.25" style="16" customWidth="1"/>
    <col min="15111" max="15111" width="0.875" style="16" customWidth="1"/>
    <col min="15112" max="15112" width="22.375" style="16" customWidth="1"/>
    <col min="15113" max="15113" width="7.875" style="16" customWidth="1"/>
    <col min="15114" max="15114" width="3.375" style="16" customWidth="1"/>
    <col min="15115" max="15115" width="3.875" style="16" customWidth="1"/>
    <col min="15116" max="15116" width="15.375" style="16" customWidth="1"/>
    <col min="15117" max="15117" width="0.875" style="16" customWidth="1"/>
    <col min="15118" max="15119" width="13.375" style="16" customWidth="1"/>
    <col min="15120" max="15120" width="0.75" style="16" customWidth="1"/>
    <col min="15121" max="15121" width="13.375" style="16" customWidth="1"/>
    <col min="15122" max="15122" width="0.75" style="16" customWidth="1"/>
    <col min="15123" max="15123" width="13.375" style="16" customWidth="1"/>
    <col min="15124" max="15124" width="0" style="16" hidden="1" customWidth="1"/>
    <col min="15125" max="15360" width="9" style="16"/>
    <col min="15361" max="15361" width="0.125" style="16" customWidth="1"/>
    <col min="15362" max="15362" width="0" style="16" hidden="1" customWidth="1"/>
    <col min="15363" max="15363" width="3.375" style="16" customWidth="1"/>
    <col min="15364" max="15364" width="3.25" style="16" customWidth="1"/>
    <col min="15365" max="15365" width="1" style="16" customWidth="1"/>
    <col min="15366" max="15366" width="2.25" style="16" customWidth="1"/>
    <col min="15367" max="15367" width="0.875" style="16" customWidth="1"/>
    <col min="15368" max="15368" width="22.375" style="16" customWidth="1"/>
    <col min="15369" max="15369" width="7.875" style="16" customWidth="1"/>
    <col min="15370" max="15370" width="3.375" style="16" customWidth="1"/>
    <col min="15371" max="15371" width="3.875" style="16" customWidth="1"/>
    <col min="15372" max="15372" width="15.375" style="16" customWidth="1"/>
    <col min="15373" max="15373" width="0.875" style="16" customWidth="1"/>
    <col min="15374" max="15375" width="13.375" style="16" customWidth="1"/>
    <col min="15376" max="15376" width="0.75" style="16" customWidth="1"/>
    <col min="15377" max="15377" width="13.375" style="16" customWidth="1"/>
    <col min="15378" max="15378" width="0.75" style="16" customWidth="1"/>
    <col min="15379" max="15379" width="13.375" style="16" customWidth="1"/>
    <col min="15380" max="15380" width="0" style="16" hidden="1" customWidth="1"/>
    <col min="15381" max="15616" width="9" style="16"/>
    <col min="15617" max="15617" width="0.125" style="16" customWidth="1"/>
    <col min="15618" max="15618" width="0" style="16" hidden="1" customWidth="1"/>
    <col min="15619" max="15619" width="3.375" style="16" customWidth="1"/>
    <col min="15620" max="15620" width="3.25" style="16" customWidth="1"/>
    <col min="15621" max="15621" width="1" style="16" customWidth="1"/>
    <col min="15622" max="15622" width="2.25" style="16" customWidth="1"/>
    <col min="15623" max="15623" width="0.875" style="16" customWidth="1"/>
    <col min="15624" max="15624" width="22.375" style="16" customWidth="1"/>
    <col min="15625" max="15625" width="7.875" style="16" customWidth="1"/>
    <col min="15626" max="15626" width="3.375" style="16" customWidth="1"/>
    <col min="15627" max="15627" width="3.875" style="16" customWidth="1"/>
    <col min="15628" max="15628" width="15.375" style="16" customWidth="1"/>
    <col min="15629" max="15629" width="0.875" style="16" customWidth="1"/>
    <col min="15630" max="15631" width="13.375" style="16" customWidth="1"/>
    <col min="15632" max="15632" width="0.75" style="16" customWidth="1"/>
    <col min="15633" max="15633" width="13.375" style="16" customWidth="1"/>
    <col min="15634" max="15634" width="0.75" style="16" customWidth="1"/>
    <col min="15635" max="15635" width="13.375" style="16" customWidth="1"/>
    <col min="15636" max="15636" width="0" style="16" hidden="1" customWidth="1"/>
    <col min="15637" max="15872" width="9" style="16"/>
    <col min="15873" max="15873" width="0.125" style="16" customWidth="1"/>
    <col min="15874" max="15874" width="0" style="16" hidden="1" customWidth="1"/>
    <col min="15875" max="15875" width="3.375" style="16" customWidth="1"/>
    <col min="15876" max="15876" width="3.25" style="16" customWidth="1"/>
    <col min="15877" max="15877" width="1" style="16" customWidth="1"/>
    <col min="15878" max="15878" width="2.25" style="16" customWidth="1"/>
    <col min="15879" max="15879" width="0.875" style="16" customWidth="1"/>
    <col min="15880" max="15880" width="22.375" style="16" customWidth="1"/>
    <col min="15881" max="15881" width="7.875" style="16" customWidth="1"/>
    <col min="15882" max="15882" width="3.375" style="16" customWidth="1"/>
    <col min="15883" max="15883" width="3.875" style="16" customWidth="1"/>
    <col min="15884" max="15884" width="15.375" style="16" customWidth="1"/>
    <col min="15885" max="15885" width="0.875" style="16" customWidth="1"/>
    <col min="15886" max="15887" width="13.375" style="16" customWidth="1"/>
    <col min="15888" max="15888" width="0.75" style="16" customWidth="1"/>
    <col min="15889" max="15889" width="13.375" style="16" customWidth="1"/>
    <col min="15890" max="15890" width="0.75" style="16" customWidth="1"/>
    <col min="15891" max="15891" width="13.375" style="16" customWidth="1"/>
    <col min="15892" max="15892" width="0" style="16" hidden="1" customWidth="1"/>
    <col min="15893" max="16128" width="9" style="16"/>
    <col min="16129" max="16129" width="0.125" style="16" customWidth="1"/>
    <col min="16130" max="16130" width="0" style="16" hidden="1" customWidth="1"/>
    <col min="16131" max="16131" width="3.375" style="16" customWidth="1"/>
    <col min="16132" max="16132" width="3.25" style="16" customWidth="1"/>
    <col min="16133" max="16133" width="1" style="16" customWidth="1"/>
    <col min="16134" max="16134" width="2.25" style="16" customWidth="1"/>
    <col min="16135" max="16135" width="0.875" style="16" customWidth="1"/>
    <col min="16136" max="16136" width="22.375" style="16" customWidth="1"/>
    <col min="16137" max="16137" width="7.875" style="16" customWidth="1"/>
    <col min="16138" max="16138" width="3.375" style="16" customWidth="1"/>
    <col min="16139" max="16139" width="3.875" style="16" customWidth="1"/>
    <col min="16140" max="16140" width="15.375" style="16" customWidth="1"/>
    <col min="16141" max="16141" width="0.875" style="16" customWidth="1"/>
    <col min="16142" max="16143" width="13.375" style="16" customWidth="1"/>
    <col min="16144" max="16144" width="0.75" style="16" customWidth="1"/>
    <col min="16145" max="16145" width="13.375" style="16" customWidth="1"/>
    <col min="16146" max="16146" width="0.75" style="16" customWidth="1"/>
    <col min="16147" max="16147" width="13.375" style="16" customWidth="1"/>
    <col min="16148" max="16148" width="0" style="16" hidden="1" customWidth="1"/>
    <col min="16149" max="16384" width="9" style="16"/>
  </cols>
  <sheetData>
    <row r="1" spans="1:23" ht="21" x14ac:dyDescent="0.35">
      <c r="A1" s="22"/>
      <c r="B1" s="22"/>
      <c r="C1" s="360" t="str">
        <f>BS!A1</f>
        <v>เทศบาลเมืองบึงกาฬ อำเภอเมืองบึงกาฬ จังหวัดบึงกาฬ</v>
      </c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</row>
    <row r="2" spans="1:23" ht="21" x14ac:dyDescent="0.35">
      <c r="A2" s="429" t="s">
        <v>0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</row>
    <row r="3" spans="1:23" ht="21" x14ac:dyDescent="0.35">
      <c r="A3" s="22"/>
      <c r="B3" s="22"/>
      <c r="C3" s="436" t="s">
        <v>197</v>
      </c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</row>
    <row r="4" spans="1:23" s="74" customFormat="1" ht="20.25" customHeight="1" x14ac:dyDescent="0.2">
      <c r="A4" s="431" t="s">
        <v>325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</row>
    <row r="5" spans="1:23" x14ac:dyDescent="0.3">
      <c r="A5" s="412"/>
      <c r="B5" s="405"/>
      <c r="C5" s="405"/>
      <c r="D5" s="18"/>
      <c r="E5" s="412"/>
      <c r="F5" s="405"/>
      <c r="G5" s="412"/>
      <c r="H5" s="405"/>
      <c r="I5" s="432" t="s">
        <v>199</v>
      </c>
      <c r="J5" s="433"/>
      <c r="K5" s="433"/>
      <c r="L5" s="433"/>
      <c r="M5" s="433"/>
      <c r="N5" s="434"/>
      <c r="O5" s="432" t="s">
        <v>3</v>
      </c>
      <c r="P5" s="435"/>
      <c r="Q5" s="433"/>
      <c r="R5" s="433"/>
      <c r="S5" s="434"/>
    </row>
    <row r="6" spans="1:23" s="73" customFormat="1" ht="21" customHeight="1" x14ac:dyDescent="0.2">
      <c r="A6" s="438" t="s">
        <v>61</v>
      </c>
      <c r="B6" s="439"/>
      <c r="C6" s="439"/>
      <c r="D6" s="439"/>
      <c r="E6" s="439"/>
      <c r="F6" s="439"/>
      <c r="G6" s="439"/>
      <c r="H6" s="440"/>
      <c r="I6" s="442"/>
      <c r="J6" s="439"/>
      <c r="K6" s="439"/>
      <c r="L6" s="71"/>
      <c r="M6" s="71"/>
      <c r="N6" s="255">
        <f>S15</f>
        <v>85924785.810000002</v>
      </c>
      <c r="O6" s="72"/>
      <c r="P6" s="71"/>
      <c r="Q6" s="71"/>
      <c r="R6" s="71"/>
      <c r="S6" s="255">
        <v>75357869.159999996</v>
      </c>
    </row>
    <row r="7" spans="1:23" s="73" customFormat="1" ht="21" customHeight="1" x14ac:dyDescent="0.2">
      <c r="A7" s="441"/>
      <c r="B7" s="402"/>
      <c r="C7" s="402"/>
      <c r="D7" s="408" t="s">
        <v>62</v>
      </c>
      <c r="E7" s="408"/>
      <c r="F7" s="408"/>
      <c r="G7" s="408"/>
      <c r="H7" s="427"/>
      <c r="I7" s="443">
        <f>+PL!F30</f>
        <v>8491331.0499999821</v>
      </c>
      <c r="J7" s="444"/>
      <c r="K7" s="444"/>
      <c r="L7" s="76"/>
      <c r="M7" s="77"/>
      <c r="N7" s="78"/>
      <c r="O7" s="79">
        <f>3949324.3+8862154.21+4919820.29</f>
        <v>17731298.800000001</v>
      </c>
      <c r="P7" s="80"/>
      <c r="Q7" s="76"/>
      <c r="R7" s="76"/>
      <c r="S7" s="81"/>
    </row>
    <row r="8" spans="1:23" s="73" customFormat="1" ht="19.5" customHeight="1" x14ac:dyDescent="0.2">
      <c r="A8" s="437"/>
      <c r="B8" s="402"/>
      <c r="C8" s="402"/>
      <c r="D8" s="169" t="s">
        <v>63</v>
      </c>
      <c r="E8" s="428" t="s">
        <v>18</v>
      </c>
      <c r="F8" s="428"/>
      <c r="G8" s="428"/>
      <c r="H8" s="427"/>
      <c r="I8" s="425">
        <v>-1273699.6599999999</v>
      </c>
      <c r="J8" s="426"/>
      <c r="K8" s="426"/>
      <c r="L8" s="76"/>
      <c r="M8" s="77"/>
      <c r="N8" s="78"/>
      <c r="O8" s="153">
        <v>-2659694.8199999998</v>
      </c>
      <c r="P8" s="154"/>
      <c r="Q8" s="154"/>
      <c r="R8" s="76"/>
      <c r="S8" s="82"/>
      <c r="V8" s="84"/>
    </row>
    <row r="9" spans="1:23" s="73" customFormat="1" ht="22.5" customHeight="1" x14ac:dyDescent="0.2">
      <c r="A9" s="418" t="s">
        <v>64</v>
      </c>
      <c r="B9" s="419"/>
      <c r="C9" s="419"/>
      <c r="D9" s="408" t="s">
        <v>418</v>
      </c>
      <c r="E9" s="408"/>
      <c r="F9" s="408"/>
      <c r="G9" s="408"/>
      <c r="H9" s="427"/>
      <c r="I9" s="420"/>
      <c r="J9" s="421"/>
      <c r="K9" s="421"/>
      <c r="L9" s="259">
        <v>7217631.3899999997</v>
      </c>
      <c r="M9" s="260"/>
      <c r="N9" s="261"/>
      <c r="O9" s="262"/>
      <c r="P9" s="263"/>
      <c r="Q9" s="259">
        <f>+O7+O8</f>
        <v>15071603.98</v>
      </c>
      <c r="R9" s="259"/>
      <c r="S9" s="264"/>
      <c r="V9" s="92"/>
    </row>
    <row r="10" spans="1:23" s="73" customFormat="1" ht="20.25" customHeight="1" x14ac:dyDescent="0.2">
      <c r="A10" s="437"/>
      <c r="B10" s="402"/>
      <c r="C10" s="402"/>
      <c r="D10" s="408" t="s">
        <v>419</v>
      </c>
      <c r="E10" s="408"/>
      <c r="F10" s="408"/>
      <c r="G10" s="408"/>
      <c r="H10" s="427"/>
      <c r="I10" s="420"/>
      <c r="J10" s="421"/>
      <c r="K10" s="421"/>
      <c r="L10" s="259">
        <v>137543</v>
      </c>
      <c r="M10" s="260"/>
      <c r="N10" s="265"/>
      <c r="O10" s="262"/>
      <c r="P10" s="263"/>
      <c r="Q10" s="259">
        <f>355757+2240663+12000</f>
        <v>2608420</v>
      </c>
      <c r="R10" s="259"/>
      <c r="S10" s="264"/>
    </row>
    <row r="11" spans="1:23" s="73" customFormat="1" ht="19.5" customHeight="1" x14ac:dyDescent="0.2">
      <c r="A11" s="437"/>
      <c r="B11" s="402"/>
      <c r="C11" s="402"/>
      <c r="D11" s="408" t="s">
        <v>106</v>
      </c>
      <c r="E11" s="408"/>
      <c r="F11" s="408"/>
      <c r="G11" s="408"/>
      <c r="H11" s="427"/>
      <c r="I11" s="420"/>
      <c r="J11" s="421"/>
      <c r="K11" s="421"/>
      <c r="L11" s="259">
        <v>1369581</v>
      </c>
      <c r="M11" s="260"/>
      <c r="N11" s="265">
        <v>0</v>
      </c>
      <c r="O11" s="262"/>
      <c r="P11" s="263"/>
      <c r="Q11" s="259">
        <f>10037+5890+278334.52</f>
        <v>294261.52</v>
      </c>
      <c r="R11" s="259"/>
      <c r="S11" s="264"/>
    </row>
    <row r="12" spans="1:23" s="73" customFormat="1" ht="20.25" customHeight="1" x14ac:dyDescent="0.2">
      <c r="A12" s="83"/>
      <c r="D12" s="408" t="s">
        <v>109</v>
      </c>
      <c r="E12" s="408"/>
      <c r="F12" s="408"/>
      <c r="G12" s="408"/>
      <c r="H12" s="427"/>
      <c r="I12" s="262"/>
      <c r="J12" s="266"/>
      <c r="K12" s="266"/>
      <c r="L12" s="259">
        <f>2021875.56+176800</f>
        <v>2198675.56</v>
      </c>
      <c r="M12" s="260"/>
      <c r="N12" s="265"/>
      <c r="O12" s="262"/>
      <c r="P12" s="263"/>
      <c r="Q12" s="267">
        <v>1994086.15</v>
      </c>
      <c r="R12" s="259"/>
      <c r="S12" s="264"/>
    </row>
    <row r="13" spans="1:23" s="73" customFormat="1" ht="17.25" customHeight="1" x14ac:dyDescent="0.2">
      <c r="A13" s="418" t="s">
        <v>63</v>
      </c>
      <c r="B13" s="419"/>
      <c r="C13" s="419"/>
      <c r="D13" s="408" t="s">
        <v>94</v>
      </c>
      <c r="E13" s="408"/>
      <c r="F13" s="408"/>
      <c r="G13" s="408"/>
      <c r="H13" s="427"/>
      <c r="I13" s="420"/>
      <c r="J13" s="421"/>
      <c r="K13" s="421"/>
      <c r="L13" s="268">
        <v>-17649949</v>
      </c>
      <c r="M13" s="260"/>
      <c r="N13" s="264"/>
      <c r="O13" s="262"/>
      <c r="P13" s="263"/>
      <c r="Q13" s="268">
        <v>-9400795</v>
      </c>
      <c r="R13" s="263"/>
      <c r="S13" s="269"/>
    </row>
    <row r="14" spans="1:23" s="167" customFormat="1" ht="20.25" customHeight="1" x14ac:dyDescent="0.2">
      <c r="A14" s="257"/>
      <c r="B14" s="258"/>
      <c r="C14" s="258"/>
      <c r="D14" s="408" t="s">
        <v>109</v>
      </c>
      <c r="E14" s="408"/>
      <c r="F14" s="408"/>
      <c r="G14" s="408"/>
      <c r="H14" s="427"/>
      <c r="I14" s="262"/>
      <c r="J14" s="266"/>
      <c r="K14" s="266"/>
      <c r="L14" s="270">
        <v>0</v>
      </c>
      <c r="M14" s="260"/>
      <c r="N14" s="271">
        <f>+L9+L10+L11+L12+L13+L14</f>
        <v>-6726518.0499999989</v>
      </c>
      <c r="O14" s="262"/>
      <c r="P14" s="263"/>
      <c r="Q14" s="268">
        <v>-660</v>
      </c>
      <c r="R14" s="263"/>
      <c r="S14" s="272">
        <f>+Q9+Q10+Q11+Q13+Q12+Q14</f>
        <v>10566916.65</v>
      </c>
    </row>
    <row r="15" spans="1:23" s="73" customFormat="1" ht="17.25" customHeight="1" thickBot="1" x14ac:dyDescent="0.25">
      <c r="A15" s="422" t="s">
        <v>65</v>
      </c>
      <c r="B15" s="402"/>
      <c r="C15" s="402"/>
      <c r="D15" s="402"/>
      <c r="E15" s="402"/>
      <c r="F15" s="402"/>
      <c r="G15" s="402"/>
      <c r="H15" s="423"/>
      <c r="I15" s="424"/>
      <c r="J15" s="402"/>
      <c r="K15" s="402"/>
      <c r="L15" s="85"/>
      <c r="M15" s="77"/>
      <c r="N15" s="86">
        <f>SUM(N6:N14)</f>
        <v>79198267.760000005</v>
      </c>
      <c r="O15" s="79"/>
      <c r="P15" s="80"/>
      <c r="Q15" s="87"/>
      <c r="R15" s="80"/>
      <c r="S15" s="86">
        <f>SUM(S6:S14)</f>
        <v>85924785.810000002</v>
      </c>
    </row>
    <row r="16" spans="1:23" s="73" customFormat="1" ht="17.25" customHeight="1" thickTop="1" x14ac:dyDescent="0.2">
      <c r="A16" s="413"/>
      <c r="B16" s="414"/>
      <c r="C16" s="414"/>
      <c r="D16" s="88"/>
      <c r="E16" s="415"/>
      <c r="F16" s="414"/>
      <c r="G16" s="416"/>
      <c r="H16" s="417"/>
      <c r="I16" s="413"/>
      <c r="J16" s="414"/>
      <c r="K16" s="414"/>
      <c r="L16" s="88"/>
      <c r="M16" s="88"/>
      <c r="N16" s="108"/>
      <c r="O16" s="89"/>
      <c r="P16" s="90"/>
      <c r="Q16" s="90"/>
      <c r="R16" s="90"/>
      <c r="S16" s="91"/>
      <c r="V16" s="84"/>
      <c r="W16" s="92"/>
    </row>
    <row r="17" spans="2:22" ht="12.75" customHeight="1" x14ac:dyDescent="0.3"/>
    <row r="18" spans="2:22" ht="19.5" customHeight="1" x14ac:dyDescent="0.3">
      <c r="B18" s="412" t="s">
        <v>66</v>
      </c>
      <c r="C18" s="405"/>
      <c r="D18" s="405"/>
      <c r="E18" s="405"/>
      <c r="F18" s="405"/>
      <c r="G18" s="405"/>
      <c r="H18" s="405"/>
      <c r="I18" s="405"/>
      <c r="J18" s="405"/>
      <c r="K18" s="412"/>
      <c r="L18" s="405"/>
      <c r="M18" s="405"/>
      <c r="N18" s="2">
        <v>2563</v>
      </c>
      <c r="O18" s="113"/>
      <c r="P18" s="2"/>
      <c r="Q18" s="2">
        <v>2562</v>
      </c>
    </row>
    <row r="19" spans="2:22" ht="19.5" customHeight="1" x14ac:dyDescent="0.3">
      <c r="B19" s="410"/>
      <c r="C19" s="405"/>
      <c r="D19" s="405"/>
      <c r="E19" s="405"/>
      <c r="F19" s="411" t="s">
        <v>67</v>
      </c>
      <c r="G19" s="405"/>
      <c r="H19" s="409" t="s">
        <v>68</v>
      </c>
      <c r="I19" s="405"/>
      <c r="J19" s="405"/>
      <c r="K19" s="405"/>
      <c r="L19" s="405"/>
      <c r="M19" s="405"/>
      <c r="N19" s="3">
        <v>0</v>
      </c>
      <c r="O19" s="15"/>
      <c r="P19" s="3"/>
      <c r="Q19" s="3">
        <v>0</v>
      </c>
      <c r="R19" s="1"/>
    </row>
    <row r="20" spans="2:22" ht="19.5" customHeight="1" x14ac:dyDescent="0.3">
      <c r="B20" s="410"/>
      <c r="C20" s="405"/>
      <c r="D20" s="405"/>
      <c r="E20" s="405"/>
      <c r="F20" s="411" t="s">
        <v>69</v>
      </c>
      <c r="G20" s="405"/>
      <c r="H20" s="409" t="s">
        <v>70</v>
      </c>
      <c r="I20" s="405"/>
      <c r="J20" s="405"/>
      <c r="K20" s="405"/>
      <c r="L20" s="405"/>
      <c r="M20" s="405"/>
      <c r="N20" s="3">
        <v>15913178.32</v>
      </c>
      <c r="O20" s="15"/>
      <c r="P20" s="3"/>
      <c r="Q20" s="273">
        <v>15169706.119999999</v>
      </c>
      <c r="R20" s="1"/>
    </row>
    <row r="21" spans="2:22" ht="19.5" customHeight="1" x14ac:dyDescent="0.3">
      <c r="B21" s="410"/>
      <c r="C21" s="405"/>
      <c r="D21" s="405"/>
      <c r="E21" s="405"/>
      <c r="F21" s="411">
        <v>3</v>
      </c>
      <c r="G21" s="405"/>
      <c r="H21" s="409" t="s">
        <v>71</v>
      </c>
      <c r="I21" s="405"/>
      <c r="J21" s="405"/>
      <c r="K21" s="405"/>
      <c r="L21" s="405"/>
      <c r="M21" s="405"/>
      <c r="N21" s="3">
        <v>141662.70000000001</v>
      </c>
      <c r="O21" s="15"/>
      <c r="P21" s="3"/>
      <c r="Q21" s="273">
        <v>213517.08</v>
      </c>
      <c r="R21" s="1"/>
      <c r="V21" s="1"/>
    </row>
    <row r="22" spans="2:22" ht="19.5" customHeight="1" x14ac:dyDescent="0.3">
      <c r="B22" s="410"/>
      <c r="C22" s="405"/>
      <c r="D22" s="405"/>
      <c r="E22" s="405"/>
      <c r="F22" s="411">
        <v>4</v>
      </c>
      <c r="G22" s="405"/>
      <c r="H22" s="409" t="s">
        <v>420</v>
      </c>
      <c r="I22" s="405"/>
      <c r="J22" s="405"/>
      <c r="K22" s="405"/>
      <c r="L22" s="405"/>
      <c r="M22" s="405"/>
      <c r="N22" s="15">
        <v>73600</v>
      </c>
      <c r="O22" s="15"/>
      <c r="P22" s="15"/>
      <c r="Q22" s="15">
        <v>73600</v>
      </c>
      <c r="R22" s="20"/>
      <c r="V22" s="1"/>
    </row>
    <row r="23" spans="2:22" ht="19.5" customHeight="1" x14ac:dyDescent="0.3">
      <c r="B23" s="410"/>
      <c r="C23" s="405"/>
      <c r="D23" s="405"/>
      <c r="E23" s="405"/>
      <c r="F23" s="411">
        <v>5</v>
      </c>
      <c r="G23" s="405"/>
      <c r="H23" s="409" t="s">
        <v>187</v>
      </c>
      <c r="I23" s="405"/>
      <c r="J23" s="405"/>
      <c r="K23" s="405"/>
      <c r="L23" s="405"/>
      <c r="M23" s="405"/>
      <c r="N23" s="15">
        <v>13946655.810000001</v>
      </c>
      <c r="O23" s="15"/>
      <c r="P23" s="15"/>
      <c r="Q23" s="15">
        <v>11975405.810000001</v>
      </c>
      <c r="R23" s="20"/>
      <c r="V23" s="1"/>
    </row>
    <row r="24" spans="2:22" s="73" customFormat="1" ht="19.5" customHeight="1" x14ac:dyDescent="0.2">
      <c r="B24" s="407"/>
      <c r="C24" s="402"/>
      <c r="D24" s="402"/>
      <c r="E24" s="402"/>
      <c r="F24" s="408">
        <v>6</v>
      </c>
      <c r="G24" s="402"/>
      <c r="H24" s="401" t="s">
        <v>72</v>
      </c>
      <c r="I24" s="402"/>
      <c r="J24" s="402"/>
      <c r="K24" s="402"/>
      <c r="L24" s="402"/>
      <c r="M24" s="402"/>
      <c r="N24" s="110">
        <f>N15-N20-N21-N22-N23</f>
        <v>49123170.93</v>
      </c>
      <c r="O24" s="111"/>
      <c r="P24" s="75"/>
      <c r="Q24" s="110">
        <f>S15-Q20-Q21-Q22-Q23</f>
        <v>58492556.799999997</v>
      </c>
    </row>
    <row r="25" spans="2:22" s="144" customFormat="1" ht="19.5" customHeight="1" thickBot="1" x14ac:dyDescent="0.25">
      <c r="B25" s="407"/>
      <c r="C25" s="402"/>
      <c r="D25" s="402"/>
      <c r="E25" s="402"/>
      <c r="F25" s="407"/>
      <c r="G25" s="402"/>
      <c r="H25" s="401"/>
      <c r="I25" s="402"/>
      <c r="J25" s="402"/>
      <c r="K25" s="401"/>
      <c r="L25" s="402"/>
      <c r="M25" s="402"/>
      <c r="N25" s="107">
        <f>SUM(N19:N24)</f>
        <v>79198267.75999999</v>
      </c>
      <c r="O25" s="114"/>
      <c r="P25" s="46"/>
      <c r="Q25" s="107">
        <f>SUM(Q20:Q24)</f>
        <v>85924785.810000002</v>
      </c>
      <c r="S25" s="256">
        <f>+S15-Q25</f>
        <v>0</v>
      </c>
      <c r="U25" s="256">
        <f>+N15-N25</f>
        <v>0</v>
      </c>
    </row>
    <row r="26" spans="2:22" ht="14.25" customHeight="1" thickTop="1" x14ac:dyDescent="0.3">
      <c r="B26" s="404"/>
      <c r="C26" s="405"/>
      <c r="D26" s="405"/>
      <c r="E26" s="405"/>
      <c r="F26" s="404"/>
      <c r="G26" s="405"/>
      <c r="H26" s="404"/>
      <c r="I26" s="405"/>
      <c r="J26" s="405"/>
      <c r="K26" s="404"/>
      <c r="L26" s="405"/>
      <c r="M26" s="405"/>
      <c r="N26" s="47"/>
      <c r="O26" s="406"/>
      <c r="P26" s="406"/>
      <c r="Q26" s="405"/>
      <c r="S26" s="17"/>
    </row>
    <row r="27" spans="2:22" ht="19.5" customHeight="1" x14ac:dyDescent="0.3">
      <c r="B27" s="404"/>
      <c r="C27" s="405"/>
      <c r="D27" s="405"/>
      <c r="E27" s="405"/>
      <c r="F27" s="404"/>
      <c r="G27" s="405"/>
      <c r="H27" s="404"/>
      <c r="I27" s="405"/>
      <c r="J27" s="405"/>
      <c r="K27" s="404"/>
      <c r="L27" s="405"/>
      <c r="M27" s="405"/>
      <c r="N27" s="19">
        <v>2563</v>
      </c>
      <c r="O27" s="19"/>
      <c r="P27" s="19"/>
      <c r="Q27" s="19">
        <v>2562</v>
      </c>
    </row>
    <row r="28" spans="2:22" s="144" customFormat="1" ht="23.25" customHeight="1" x14ac:dyDescent="0.2">
      <c r="B28" s="401" t="s">
        <v>73</v>
      </c>
      <c r="C28" s="402"/>
      <c r="D28" s="402"/>
      <c r="E28" s="402"/>
      <c r="F28" s="402"/>
      <c r="G28" s="402"/>
      <c r="H28" s="402"/>
      <c r="I28" s="402"/>
      <c r="J28" s="402"/>
      <c r="K28" s="402"/>
      <c r="L28" s="402"/>
      <c r="M28" s="402"/>
      <c r="N28" s="151">
        <v>12228000</v>
      </c>
      <c r="O28" s="145"/>
      <c r="P28" s="145"/>
      <c r="Q28" s="152">
        <v>7253800</v>
      </c>
    </row>
    <row r="29" spans="2:22" s="144" customFormat="1" ht="23.25" customHeight="1" x14ac:dyDescent="0.2">
      <c r="B29" s="403" t="s">
        <v>327</v>
      </c>
      <c r="C29" s="402"/>
      <c r="D29" s="402"/>
      <c r="E29" s="402"/>
      <c r="F29" s="402"/>
      <c r="G29" s="402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2:22" ht="409.6" hidden="1" customHeight="1" x14ac:dyDescent="0.3"/>
  </sheetData>
  <mergeCells count="72">
    <mergeCell ref="D11:H11"/>
    <mergeCell ref="D12:H12"/>
    <mergeCell ref="D13:H13"/>
    <mergeCell ref="D14:H14"/>
    <mergeCell ref="C3:S3"/>
    <mergeCell ref="A10:C10"/>
    <mergeCell ref="I10:K10"/>
    <mergeCell ref="A11:C11"/>
    <mergeCell ref="I11:K11"/>
    <mergeCell ref="A6:H6"/>
    <mergeCell ref="A7:C7"/>
    <mergeCell ref="I6:K6"/>
    <mergeCell ref="A9:C9"/>
    <mergeCell ref="I9:K9"/>
    <mergeCell ref="I7:K7"/>
    <mergeCell ref="A8:C8"/>
    <mergeCell ref="A2:S2"/>
    <mergeCell ref="A5:C5"/>
    <mergeCell ref="A4:S4"/>
    <mergeCell ref="E5:F5"/>
    <mergeCell ref="G5:H5"/>
    <mergeCell ref="I5:N5"/>
    <mergeCell ref="O5:S5"/>
    <mergeCell ref="I8:K8"/>
    <mergeCell ref="D7:H7"/>
    <mergeCell ref="E8:H8"/>
    <mergeCell ref="D9:H9"/>
    <mergeCell ref="D10:H10"/>
    <mergeCell ref="A16:C16"/>
    <mergeCell ref="E16:F16"/>
    <mergeCell ref="G16:H16"/>
    <mergeCell ref="I16:K16"/>
    <mergeCell ref="A13:C13"/>
    <mergeCell ref="I13:K13"/>
    <mergeCell ref="A15:H15"/>
    <mergeCell ref="I15:K15"/>
    <mergeCell ref="B19:E19"/>
    <mergeCell ref="F19:G19"/>
    <mergeCell ref="H19:M19"/>
    <mergeCell ref="B18:J18"/>
    <mergeCell ref="K18:M18"/>
    <mergeCell ref="B20:E20"/>
    <mergeCell ref="F20:G20"/>
    <mergeCell ref="H20:M20"/>
    <mergeCell ref="B22:E22"/>
    <mergeCell ref="F22:G22"/>
    <mergeCell ref="B21:E21"/>
    <mergeCell ref="F21:G21"/>
    <mergeCell ref="H21:M21"/>
    <mergeCell ref="F25:G25"/>
    <mergeCell ref="H25:J25"/>
    <mergeCell ref="K25:M25"/>
    <mergeCell ref="H22:M22"/>
    <mergeCell ref="B23:E23"/>
    <mergeCell ref="F23:G23"/>
    <mergeCell ref="H23:M23"/>
    <mergeCell ref="B28:M28"/>
    <mergeCell ref="B29:S29"/>
    <mergeCell ref="C1:S1"/>
    <mergeCell ref="B27:E27"/>
    <mergeCell ref="F27:G27"/>
    <mergeCell ref="H27:J27"/>
    <mergeCell ref="K27:M27"/>
    <mergeCell ref="B26:E26"/>
    <mergeCell ref="F26:G26"/>
    <mergeCell ref="H26:J26"/>
    <mergeCell ref="K26:M26"/>
    <mergeCell ref="O26:Q26"/>
    <mergeCell ref="B24:E24"/>
    <mergeCell ref="F24:G24"/>
    <mergeCell ref="H24:M24"/>
    <mergeCell ref="B25:E25"/>
  </mergeCells>
  <pageMargins left="0.94488188976377963" right="0.47244094488188981" top="0.35433070866141736" bottom="0.19685039370078741" header="0.31496062992125984" footer="0.19685039370078741"/>
  <pageSetup paperSize="9"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view="pageBreakPreview" zoomScaleNormal="100" zoomScaleSheetLayoutView="100" workbookViewId="0">
      <selection activeCell="F28" sqref="F28"/>
    </sheetView>
  </sheetViews>
  <sheetFormatPr defaultColWidth="9" defaultRowHeight="19.5" x14ac:dyDescent="0.3"/>
  <cols>
    <col min="1" max="1" width="19.75" style="37" customWidth="1"/>
    <col min="2" max="2" width="22.625" style="37" customWidth="1"/>
    <col min="3" max="3" width="56.625" style="37" customWidth="1"/>
    <col min="4" max="4" width="15.375" style="204" customWidth="1"/>
    <col min="5" max="5" width="14.375" style="37" customWidth="1"/>
    <col min="6" max="6" width="11.25" style="37" customWidth="1"/>
    <col min="7" max="7" width="16" style="37" customWidth="1"/>
    <col min="8" max="8" width="14.375" style="37" customWidth="1"/>
    <col min="9" max="16384" width="9" style="37"/>
  </cols>
  <sheetData>
    <row r="1" spans="1:10" ht="21.75" customHeight="1" x14ac:dyDescent="0.3">
      <c r="A1" s="370" t="s">
        <v>195</v>
      </c>
      <c r="B1" s="370"/>
      <c r="C1" s="370"/>
      <c r="D1" s="370"/>
      <c r="E1" s="370"/>
      <c r="F1" s="370"/>
      <c r="G1" s="370"/>
      <c r="H1" s="370"/>
      <c r="I1" s="137"/>
      <c r="J1" s="137"/>
    </row>
    <row r="2" spans="1:10" ht="21.75" customHeight="1" x14ac:dyDescent="0.3">
      <c r="A2" s="370" t="s">
        <v>0</v>
      </c>
      <c r="B2" s="370"/>
      <c r="C2" s="370"/>
      <c r="D2" s="370"/>
      <c r="E2" s="370"/>
      <c r="F2" s="370"/>
      <c r="G2" s="370"/>
      <c r="H2" s="370"/>
      <c r="I2" s="137"/>
      <c r="J2" s="137"/>
    </row>
    <row r="3" spans="1:10" ht="21.75" customHeight="1" x14ac:dyDescent="0.3">
      <c r="A3" s="370" t="s">
        <v>197</v>
      </c>
      <c r="B3" s="370"/>
      <c r="C3" s="370"/>
      <c r="D3" s="370"/>
      <c r="E3" s="370"/>
      <c r="F3" s="370"/>
      <c r="G3" s="370"/>
      <c r="H3" s="370"/>
      <c r="I3" s="137"/>
      <c r="J3" s="137"/>
    </row>
    <row r="4" spans="1:10" s="116" customFormat="1" ht="21.75" customHeight="1" x14ac:dyDescent="0.3">
      <c r="A4" s="116" t="s">
        <v>326</v>
      </c>
      <c r="D4" s="284"/>
      <c r="F4" s="116" t="s">
        <v>150</v>
      </c>
    </row>
    <row r="5" spans="1:10" s="116" customFormat="1" x14ac:dyDescent="0.3">
      <c r="A5" s="116" t="s">
        <v>199</v>
      </c>
      <c r="D5" s="284"/>
    </row>
    <row r="6" spans="1:10" s="117" customFormat="1" x14ac:dyDescent="0.3">
      <c r="A6" s="274" t="s">
        <v>55</v>
      </c>
      <c r="B6" s="274" t="s">
        <v>56</v>
      </c>
      <c r="C6" s="445" t="s">
        <v>57</v>
      </c>
      <c r="D6" s="285" t="s">
        <v>188</v>
      </c>
      <c r="E6" s="445" t="s">
        <v>99</v>
      </c>
      <c r="F6" s="445" t="s">
        <v>100</v>
      </c>
      <c r="G6" s="445" t="s">
        <v>101</v>
      </c>
      <c r="H6" s="445" t="s">
        <v>102</v>
      </c>
    </row>
    <row r="7" spans="1:10" s="117" customFormat="1" x14ac:dyDescent="0.3">
      <c r="A7" s="275"/>
      <c r="B7" s="275"/>
      <c r="C7" s="446"/>
      <c r="D7" s="286" t="s">
        <v>189</v>
      </c>
      <c r="E7" s="446"/>
      <c r="F7" s="446"/>
      <c r="G7" s="446"/>
      <c r="H7" s="446"/>
    </row>
    <row r="8" spans="1:10" ht="22.5" customHeight="1" x14ac:dyDescent="0.3">
      <c r="A8" s="202" t="s">
        <v>37</v>
      </c>
      <c r="B8" s="202" t="s">
        <v>307</v>
      </c>
      <c r="C8" s="202" t="s">
        <v>190</v>
      </c>
      <c r="D8" s="277">
        <v>8532000</v>
      </c>
      <c r="E8" s="276">
        <v>8118000</v>
      </c>
      <c r="F8" s="276">
        <v>0</v>
      </c>
      <c r="G8" s="276">
        <f>+E8+H8</f>
        <v>8532000</v>
      </c>
      <c r="H8" s="276">
        <f>+D8-E8</f>
        <v>414000</v>
      </c>
    </row>
    <row r="9" spans="1:10" ht="22.5" customHeight="1" x14ac:dyDescent="0.3">
      <c r="A9" s="202" t="s">
        <v>150</v>
      </c>
      <c r="B9" s="202" t="s">
        <v>308</v>
      </c>
      <c r="C9" s="202" t="s">
        <v>309</v>
      </c>
      <c r="D9" s="277" t="s">
        <v>150</v>
      </c>
      <c r="E9" s="276" t="s">
        <v>150</v>
      </c>
      <c r="F9" s="276" t="s">
        <v>150</v>
      </c>
      <c r="G9" s="276"/>
      <c r="H9" s="276"/>
    </row>
    <row r="10" spans="1:10" ht="22.5" customHeight="1" x14ac:dyDescent="0.3">
      <c r="A10" s="202" t="s">
        <v>37</v>
      </c>
      <c r="B10" s="202" t="s">
        <v>50</v>
      </c>
      <c r="C10" s="202" t="s">
        <v>421</v>
      </c>
      <c r="D10" s="277">
        <v>498000</v>
      </c>
      <c r="E10" s="276">
        <v>0</v>
      </c>
      <c r="F10" s="276">
        <v>0</v>
      </c>
      <c r="G10" s="277">
        <v>498000</v>
      </c>
      <c r="H10" s="276">
        <v>498000</v>
      </c>
    </row>
    <row r="11" spans="1:10" ht="22.5" customHeight="1" x14ac:dyDescent="0.3">
      <c r="A11" s="202"/>
      <c r="B11" s="202"/>
      <c r="C11" s="202" t="s">
        <v>310</v>
      </c>
      <c r="D11" s="277" t="s">
        <v>150</v>
      </c>
      <c r="E11" s="276"/>
      <c r="F11" s="276"/>
      <c r="G11" s="276"/>
      <c r="H11" s="276"/>
    </row>
    <row r="12" spans="1:10" ht="22.5" customHeight="1" x14ac:dyDescent="0.3">
      <c r="A12" s="202" t="s">
        <v>37</v>
      </c>
      <c r="B12" s="202" t="s">
        <v>50</v>
      </c>
      <c r="C12" s="202" t="s">
        <v>311</v>
      </c>
      <c r="D12" s="277">
        <v>540000</v>
      </c>
      <c r="E12" s="276">
        <v>0</v>
      </c>
      <c r="F12" s="276">
        <v>0</v>
      </c>
      <c r="G12" s="276">
        <v>540000</v>
      </c>
      <c r="H12" s="276">
        <v>540000</v>
      </c>
    </row>
    <row r="13" spans="1:10" ht="22.5" customHeight="1" x14ac:dyDescent="0.3">
      <c r="A13" s="202"/>
      <c r="B13" s="202"/>
      <c r="C13" s="202" t="s">
        <v>238</v>
      </c>
      <c r="D13" s="277"/>
      <c r="E13" s="276"/>
      <c r="F13" s="276"/>
      <c r="G13" s="276"/>
      <c r="H13" s="276"/>
    </row>
    <row r="14" spans="1:10" ht="22.5" customHeight="1" x14ac:dyDescent="0.3">
      <c r="A14" s="202" t="s">
        <v>37</v>
      </c>
      <c r="B14" s="202" t="s">
        <v>50</v>
      </c>
      <c r="C14" s="202" t="s">
        <v>312</v>
      </c>
      <c r="D14" s="277">
        <v>125000</v>
      </c>
      <c r="E14" s="276">
        <v>0</v>
      </c>
      <c r="F14" s="276">
        <v>0</v>
      </c>
      <c r="G14" s="276">
        <v>125000</v>
      </c>
      <c r="H14" s="276">
        <v>125000</v>
      </c>
    </row>
    <row r="15" spans="1:10" ht="22.5" customHeight="1" x14ac:dyDescent="0.3">
      <c r="A15" s="202" t="s">
        <v>37</v>
      </c>
      <c r="B15" s="202" t="s">
        <v>50</v>
      </c>
      <c r="C15" s="202" t="s">
        <v>313</v>
      </c>
      <c r="D15" s="277">
        <v>485000</v>
      </c>
      <c r="E15" s="276">
        <v>0</v>
      </c>
      <c r="F15" s="276">
        <v>0</v>
      </c>
      <c r="G15" s="276">
        <v>485000</v>
      </c>
      <c r="H15" s="276">
        <v>485000</v>
      </c>
    </row>
    <row r="16" spans="1:10" ht="22.5" customHeight="1" x14ac:dyDescent="0.3">
      <c r="A16" s="202" t="s">
        <v>37</v>
      </c>
      <c r="B16" s="202" t="s">
        <v>50</v>
      </c>
      <c r="C16" s="202" t="s">
        <v>312</v>
      </c>
      <c r="D16" s="277">
        <v>375000</v>
      </c>
      <c r="E16" s="276">
        <v>0</v>
      </c>
      <c r="F16" s="276">
        <v>0</v>
      </c>
      <c r="G16" s="276">
        <v>375000</v>
      </c>
      <c r="H16" s="276">
        <v>375000</v>
      </c>
    </row>
    <row r="17" spans="1:8" ht="22.5" customHeight="1" x14ac:dyDescent="0.3">
      <c r="A17" s="202" t="s">
        <v>37</v>
      </c>
      <c r="B17" s="202" t="s">
        <v>50</v>
      </c>
      <c r="C17" s="202" t="s">
        <v>314</v>
      </c>
      <c r="D17" s="277">
        <v>500000</v>
      </c>
      <c r="E17" s="276">
        <v>0</v>
      </c>
      <c r="F17" s="276">
        <v>0</v>
      </c>
      <c r="G17" s="276">
        <v>500000</v>
      </c>
      <c r="H17" s="276">
        <v>500000</v>
      </c>
    </row>
    <row r="18" spans="1:8" ht="22.5" customHeight="1" x14ac:dyDescent="0.3">
      <c r="A18" s="202" t="s">
        <v>37</v>
      </c>
      <c r="B18" s="202" t="s">
        <v>50</v>
      </c>
      <c r="C18" s="202" t="s">
        <v>422</v>
      </c>
      <c r="D18" s="277">
        <v>500000</v>
      </c>
      <c r="E18" s="276"/>
      <c r="F18" s="276"/>
      <c r="G18" s="276">
        <v>500000</v>
      </c>
      <c r="H18" s="276">
        <v>500000</v>
      </c>
    </row>
    <row r="19" spans="1:8" s="279" customFormat="1" ht="22.5" customHeight="1" x14ac:dyDescent="0.3">
      <c r="A19" s="202" t="s">
        <v>150</v>
      </c>
      <c r="B19" s="202" t="s">
        <v>150</v>
      </c>
      <c r="C19" s="202" t="s">
        <v>408</v>
      </c>
      <c r="D19" s="277" t="s">
        <v>150</v>
      </c>
      <c r="E19" s="278" t="s">
        <v>150</v>
      </c>
      <c r="F19" s="278" t="s">
        <v>150</v>
      </c>
      <c r="G19" s="276" t="s">
        <v>150</v>
      </c>
      <c r="H19" s="276" t="s">
        <v>150</v>
      </c>
    </row>
    <row r="20" spans="1:8" s="279" customFormat="1" ht="22.5" customHeight="1" x14ac:dyDescent="0.3">
      <c r="A20" s="202" t="s">
        <v>37</v>
      </c>
      <c r="B20" s="202" t="s">
        <v>50</v>
      </c>
      <c r="C20" s="202" t="s">
        <v>315</v>
      </c>
      <c r="D20" s="277">
        <v>210000</v>
      </c>
      <c r="E20" s="276">
        <v>0</v>
      </c>
      <c r="F20" s="276">
        <v>0</v>
      </c>
      <c r="G20" s="276">
        <v>210000</v>
      </c>
      <c r="H20" s="276">
        <v>210000</v>
      </c>
    </row>
    <row r="21" spans="1:8" s="279" customFormat="1" ht="22.5" customHeight="1" x14ac:dyDescent="0.3">
      <c r="A21" s="202" t="s">
        <v>37</v>
      </c>
      <c r="B21" s="202" t="s">
        <v>50</v>
      </c>
      <c r="C21" s="202" t="s">
        <v>316</v>
      </c>
      <c r="D21" s="277">
        <v>213000</v>
      </c>
      <c r="E21" s="276">
        <v>0</v>
      </c>
      <c r="F21" s="276">
        <v>0</v>
      </c>
      <c r="G21" s="276">
        <v>213000</v>
      </c>
      <c r="H21" s="276">
        <v>213000</v>
      </c>
    </row>
    <row r="22" spans="1:8" s="279" customFormat="1" ht="22.5" customHeight="1" x14ac:dyDescent="0.3">
      <c r="A22" s="202" t="s">
        <v>37</v>
      </c>
      <c r="B22" s="202" t="s">
        <v>50</v>
      </c>
      <c r="C22" s="202" t="s">
        <v>317</v>
      </c>
      <c r="D22" s="277">
        <v>250000</v>
      </c>
      <c r="E22" s="276">
        <v>0</v>
      </c>
      <c r="F22" s="276">
        <v>0</v>
      </c>
      <c r="G22" s="276">
        <v>250000</v>
      </c>
      <c r="H22" s="276">
        <v>250000</v>
      </c>
    </row>
    <row r="23" spans="1:8" s="279" customFormat="1" ht="22.5" customHeight="1" x14ac:dyDescent="0.3">
      <c r="A23" s="202"/>
      <c r="B23" s="202"/>
      <c r="C23" s="202" t="s">
        <v>425</v>
      </c>
      <c r="D23" s="277"/>
      <c r="E23" s="278"/>
      <c r="F23" s="278"/>
      <c r="G23" s="278"/>
      <c r="H23" s="276"/>
    </row>
    <row r="24" spans="1:8" s="279" customFormat="1" ht="22.5" customHeight="1" x14ac:dyDescent="0.3">
      <c r="A24" s="202" t="s">
        <v>150</v>
      </c>
      <c r="B24" s="202" t="s">
        <v>150</v>
      </c>
      <c r="C24" s="202" t="s">
        <v>150</v>
      </c>
      <c r="D24" s="287"/>
      <c r="E24" s="280"/>
      <c r="F24" s="278"/>
      <c r="G24" s="278"/>
      <c r="H24" s="276"/>
    </row>
    <row r="25" spans="1:8" s="116" customFormat="1" ht="22.5" customHeight="1" x14ac:dyDescent="0.3">
      <c r="A25" s="391" t="s">
        <v>23</v>
      </c>
      <c r="B25" s="391"/>
      <c r="C25" s="391"/>
      <c r="D25" s="288">
        <f>SUM(D8:D24)</f>
        <v>12228000</v>
      </c>
      <c r="E25" s="130">
        <f t="shared" ref="E25:H25" si="0">SUM(E8:E24)</f>
        <v>8118000</v>
      </c>
      <c r="F25" s="130">
        <f t="shared" si="0"/>
        <v>0</v>
      </c>
      <c r="G25" s="130">
        <f t="shared" si="0"/>
        <v>12228000</v>
      </c>
      <c r="H25" s="130">
        <f t="shared" si="0"/>
        <v>4110000</v>
      </c>
    </row>
    <row r="26" spans="1:8" s="116" customFormat="1" x14ac:dyDescent="0.3">
      <c r="B26" s="199"/>
      <c r="C26" s="199"/>
      <c r="D26" s="289"/>
      <c r="E26" s="197"/>
      <c r="F26" s="197"/>
      <c r="G26" s="197"/>
      <c r="H26" s="197"/>
    </row>
  </sheetData>
  <mergeCells count="9">
    <mergeCell ref="A25:C25"/>
    <mergeCell ref="A1:H1"/>
    <mergeCell ref="A2:H2"/>
    <mergeCell ref="A3:H3"/>
    <mergeCell ref="C6:C7"/>
    <mergeCell ref="E6:E7"/>
    <mergeCell ref="F6:F7"/>
    <mergeCell ref="G6:G7"/>
    <mergeCell ref="H6:H7"/>
  </mergeCells>
  <printOptions verticalCentered="1"/>
  <pageMargins left="0.73622047199999996" right="0.23622047244094499" top="0" bottom="0" header="0.11" footer="0.31496062992126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G17" sqref="G17"/>
    </sheetView>
  </sheetViews>
  <sheetFormatPr defaultColWidth="9" defaultRowHeight="19.5" x14ac:dyDescent="0.3"/>
  <cols>
    <col min="1" max="1" width="19" style="37" customWidth="1"/>
    <col min="2" max="2" width="22.625" style="37" customWidth="1"/>
    <col min="3" max="3" width="53.75" style="37" customWidth="1"/>
    <col min="4" max="4" width="15.375" style="204" customWidth="1"/>
    <col min="5" max="5" width="14.375" style="37" customWidth="1"/>
    <col min="6" max="6" width="11.25" style="37" customWidth="1"/>
    <col min="7" max="7" width="15.125" style="37" customWidth="1"/>
    <col min="8" max="8" width="14" style="37" customWidth="1"/>
    <col min="9" max="16384" width="9" style="37"/>
  </cols>
  <sheetData>
    <row r="1" spans="1:8" s="116" customFormat="1" x14ac:dyDescent="0.3">
      <c r="B1" s="199"/>
      <c r="C1" s="199"/>
      <c r="D1" s="289"/>
      <c r="E1" s="197"/>
      <c r="F1" s="197"/>
      <c r="G1" s="197"/>
      <c r="H1" s="197"/>
    </row>
    <row r="2" spans="1:8" s="116" customFormat="1" x14ac:dyDescent="0.3">
      <c r="A2" s="116" t="s">
        <v>3</v>
      </c>
      <c r="D2" s="284"/>
    </row>
    <row r="3" spans="1:8" s="117" customFormat="1" x14ac:dyDescent="0.3">
      <c r="A3" s="445" t="s">
        <v>55</v>
      </c>
      <c r="B3" s="445" t="s">
        <v>56</v>
      </c>
      <c r="C3" s="445" t="s">
        <v>57</v>
      </c>
      <c r="D3" s="285" t="s">
        <v>188</v>
      </c>
      <c r="E3" s="445" t="s">
        <v>99</v>
      </c>
      <c r="F3" s="445" t="s">
        <v>100</v>
      </c>
      <c r="G3" s="445" t="s">
        <v>101</v>
      </c>
      <c r="H3" s="445" t="s">
        <v>102</v>
      </c>
    </row>
    <row r="4" spans="1:8" s="117" customFormat="1" x14ac:dyDescent="0.3">
      <c r="A4" s="446"/>
      <c r="B4" s="446"/>
      <c r="C4" s="446"/>
      <c r="D4" s="286" t="s">
        <v>189</v>
      </c>
      <c r="E4" s="446"/>
      <c r="F4" s="446"/>
      <c r="G4" s="446"/>
      <c r="H4" s="446"/>
    </row>
    <row r="5" spans="1:8" s="355" customFormat="1" x14ac:dyDescent="0.3">
      <c r="A5" s="356" t="s">
        <v>29</v>
      </c>
      <c r="B5" s="356" t="s">
        <v>462</v>
      </c>
      <c r="C5" s="356" t="s">
        <v>463</v>
      </c>
      <c r="D5" s="277">
        <v>2400</v>
      </c>
      <c r="E5" s="283">
        <v>0</v>
      </c>
      <c r="F5" s="283">
        <v>0</v>
      </c>
      <c r="G5" s="283">
        <v>2400</v>
      </c>
      <c r="H5" s="283">
        <v>2400</v>
      </c>
    </row>
    <row r="6" spans="1:8" s="132" customFormat="1" ht="21.75" customHeight="1" x14ac:dyDescent="0.2">
      <c r="A6" s="281" t="s">
        <v>37</v>
      </c>
      <c r="B6" s="281" t="s">
        <v>50</v>
      </c>
      <c r="C6" s="281" t="s">
        <v>318</v>
      </c>
      <c r="D6" s="290">
        <v>500000</v>
      </c>
      <c r="E6" s="282">
        <v>497000</v>
      </c>
      <c r="F6" s="282"/>
      <c r="G6" s="282">
        <v>500000</v>
      </c>
      <c r="H6" s="283">
        <v>500000</v>
      </c>
    </row>
    <row r="7" spans="1:8" s="132" customFormat="1" ht="21.75" customHeight="1" x14ac:dyDescent="0.2">
      <c r="A7" s="281"/>
      <c r="B7" s="281"/>
      <c r="C7" s="281" t="s">
        <v>319</v>
      </c>
      <c r="D7" s="290"/>
      <c r="E7" s="282"/>
      <c r="F7" s="282"/>
      <c r="G7" s="282"/>
      <c r="H7" s="283"/>
    </row>
    <row r="8" spans="1:8" ht="21.75" customHeight="1" x14ac:dyDescent="0.3">
      <c r="A8" s="202" t="s">
        <v>37</v>
      </c>
      <c r="B8" s="202" t="s">
        <v>307</v>
      </c>
      <c r="C8" s="202" t="s">
        <v>426</v>
      </c>
      <c r="D8" s="277">
        <v>3185000</v>
      </c>
      <c r="E8" s="276">
        <v>2420000</v>
      </c>
      <c r="F8" s="276">
        <v>0</v>
      </c>
      <c r="G8" s="276">
        <f>+E8+H8</f>
        <v>3185000</v>
      </c>
      <c r="H8" s="276">
        <f>+D8-E8</f>
        <v>765000</v>
      </c>
    </row>
    <row r="9" spans="1:8" ht="21.75" customHeight="1" x14ac:dyDescent="0.3">
      <c r="A9" s="202" t="s">
        <v>150</v>
      </c>
      <c r="B9" s="202" t="s">
        <v>308</v>
      </c>
      <c r="C9" s="202" t="s">
        <v>423</v>
      </c>
      <c r="D9" s="277" t="s">
        <v>150</v>
      </c>
      <c r="E9" s="276" t="s">
        <v>150</v>
      </c>
      <c r="F9" s="276" t="s">
        <v>150</v>
      </c>
      <c r="G9" s="276"/>
      <c r="H9" s="276"/>
    </row>
    <row r="10" spans="1:8" s="132" customFormat="1" ht="21.75" customHeight="1" x14ac:dyDescent="0.2">
      <c r="A10" s="281" t="s">
        <v>37</v>
      </c>
      <c r="B10" s="281" t="s">
        <v>50</v>
      </c>
      <c r="C10" s="281" t="s">
        <v>320</v>
      </c>
      <c r="D10" s="290">
        <v>200000</v>
      </c>
      <c r="E10" s="283">
        <v>195500</v>
      </c>
      <c r="F10" s="282"/>
      <c r="G10" s="283">
        <f>+E10+H10</f>
        <v>200000</v>
      </c>
      <c r="H10" s="283">
        <f>+D10-E10</f>
        <v>4500</v>
      </c>
    </row>
    <row r="11" spans="1:8" s="132" customFormat="1" ht="21.75" customHeight="1" x14ac:dyDescent="0.2">
      <c r="A11" s="281" t="s">
        <v>37</v>
      </c>
      <c r="B11" s="281" t="s">
        <v>50</v>
      </c>
      <c r="C11" s="281" t="s">
        <v>424</v>
      </c>
      <c r="D11" s="290">
        <v>500000</v>
      </c>
      <c r="E11" s="283">
        <v>497000</v>
      </c>
      <c r="F11" s="282"/>
      <c r="G11" s="283">
        <f>+E11+H11</f>
        <v>500000</v>
      </c>
      <c r="H11" s="283">
        <f>+D11-E11</f>
        <v>3000</v>
      </c>
    </row>
    <row r="12" spans="1:8" s="132" customFormat="1" ht="24.75" customHeight="1" x14ac:dyDescent="0.2">
      <c r="A12" s="281" t="s">
        <v>37</v>
      </c>
      <c r="B12" s="281" t="s">
        <v>50</v>
      </c>
      <c r="C12" s="281" t="s">
        <v>321</v>
      </c>
      <c r="D12" s="290">
        <v>500000</v>
      </c>
      <c r="E12" s="283">
        <v>496500</v>
      </c>
      <c r="F12" s="282"/>
      <c r="G12" s="282">
        <f>+H12+E12</f>
        <v>500000</v>
      </c>
      <c r="H12" s="283">
        <f>+D12-E12</f>
        <v>3500</v>
      </c>
    </row>
    <row r="13" spans="1:8" s="132" customFormat="1" ht="24.75" customHeight="1" x14ac:dyDescent="0.2">
      <c r="A13" s="281" t="s">
        <v>36</v>
      </c>
      <c r="B13" s="281" t="s">
        <v>85</v>
      </c>
      <c r="C13" s="281" t="s">
        <v>464</v>
      </c>
      <c r="D13" s="290">
        <v>959400</v>
      </c>
      <c r="E13" s="283">
        <v>0</v>
      </c>
      <c r="F13" s="282"/>
      <c r="G13" s="282">
        <v>959400</v>
      </c>
      <c r="H13" s="283">
        <v>0</v>
      </c>
    </row>
    <row r="14" spans="1:8" s="132" customFormat="1" ht="24.75" customHeight="1" x14ac:dyDescent="0.2">
      <c r="A14" s="281"/>
      <c r="B14" s="281"/>
      <c r="C14" s="281" t="s">
        <v>465</v>
      </c>
      <c r="D14" s="290"/>
      <c r="E14" s="283"/>
      <c r="F14" s="282"/>
      <c r="G14" s="282"/>
      <c r="H14" s="283"/>
    </row>
    <row r="15" spans="1:8" s="132" customFormat="1" ht="24.75" customHeight="1" x14ac:dyDescent="0.2">
      <c r="A15" s="281" t="s">
        <v>37</v>
      </c>
      <c r="B15" s="281" t="s">
        <v>50</v>
      </c>
      <c r="C15" s="281" t="s">
        <v>466</v>
      </c>
      <c r="D15" s="290">
        <v>1407000</v>
      </c>
      <c r="E15" s="283">
        <v>1407000</v>
      </c>
      <c r="F15" s="282"/>
      <c r="G15" s="282">
        <v>1407000</v>
      </c>
      <c r="H15" s="283">
        <v>0</v>
      </c>
    </row>
    <row r="16" spans="1:8" s="132" customFormat="1" ht="24.75" customHeight="1" x14ac:dyDescent="0.2">
      <c r="A16" s="281"/>
      <c r="B16" s="281"/>
      <c r="C16" s="281" t="s">
        <v>467</v>
      </c>
      <c r="D16" s="290"/>
      <c r="E16" s="283"/>
      <c r="F16" s="282"/>
      <c r="G16" s="282"/>
      <c r="H16" s="283"/>
    </row>
    <row r="17" spans="1:8" s="132" customFormat="1" ht="24" customHeight="1" x14ac:dyDescent="0.2">
      <c r="A17" s="369" t="s">
        <v>23</v>
      </c>
      <c r="B17" s="369"/>
      <c r="C17" s="369"/>
      <c r="D17" s="291">
        <f>SUM(D6:D15)</f>
        <v>7251400</v>
      </c>
      <c r="E17" s="136">
        <f>SUM(E6:E15)</f>
        <v>5513000</v>
      </c>
      <c r="F17" s="136">
        <f>SUM(F12:F12)</f>
        <v>0</v>
      </c>
      <c r="G17" s="136">
        <f>SUM(G5:G16)</f>
        <v>7253800</v>
      </c>
      <c r="H17" s="136">
        <f>SUM(H6:H12)</f>
        <v>1276000</v>
      </c>
    </row>
  </sheetData>
  <mergeCells count="8">
    <mergeCell ref="G3:G4"/>
    <mergeCell ref="H3:H4"/>
    <mergeCell ref="A17:C17"/>
    <mergeCell ref="A3:A4"/>
    <mergeCell ref="B3:B4"/>
    <mergeCell ref="C3:C4"/>
    <mergeCell ref="E3:E4"/>
    <mergeCell ref="F3:F4"/>
  </mergeCells>
  <pageMargins left="0.7" right="0" top="0.25" bottom="0" header="0.3" footer="0.3"/>
  <pageSetup scale="7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opLeftCell="B4" workbookViewId="0">
      <selection activeCell="I6" sqref="I6"/>
    </sheetView>
  </sheetViews>
  <sheetFormatPr defaultColWidth="9" defaultRowHeight="19.5" x14ac:dyDescent="0.3"/>
  <cols>
    <col min="1" max="1" width="18.25" style="37" customWidth="1"/>
    <col min="2" max="2" width="24.25" style="37" customWidth="1"/>
    <col min="3" max="3" width="51.75" style="37" customWidth="1"/>
    <col min="4" max="4" width="15.375" style="204" customWidth="1"/>
    <col min="5" max="5" width="14.375" style="37" customWidth="1"/>
    <col min="6" max="6" width="11.25" style="37" customWidth="1"/>
    <col min="7" max="7" width="14.125" style="37" customWidth="1"/>
    <col min="8" max="8" width="13.875" style="37" customWidth="1"/>
    <col min="9" max="16384" width="9" style="37"/>
  </cols>
  <sheetData>
    <row r="1" spans="1:10" ht="21.75" customHeight="1" x14ac:dyDescent="0.3">
      <c r="A1" s="370" t="s">
        <v>195</v>
      </c>
      <c r="B1" s="370"/>
      <c r="C1" s="370"/>
      <c r="D1" s="370"/>
      <c r="E1" s="370"/>
      <c r="F1" s="370"/>
      <c r="G1" s="370"/>
      <c r="H1" s="370"/>
      <c r="I1" s="137"/>
      <c r="J1" s="137"/>
    </row>
    <row r="2" spans="1:10" ht="21.75" customHeight="1" x14ac:dyDescent="0.3">
      <c r="A2" s="370" t="s">
        <v>0</v>
      </c>
      <c r="B2" s="370"/>
      <c r="C2" s="370"/>
      <c r="D2" s="370"/>
      <c r="E2" s="370"/>
      <c r="F2" s="370"/>
      <c r="G2" s="370"/>
      <c r="H2" s="370"/>
      <c r="I2" s="137"/>
      <c r="J2" s="137"/>
    </row>
    <row r="3" spans="1:10" ht="21.75" customHeight="1" x14ac:dyDescent="0.3">
      <c r="A3" s="370" t="s">
        <v>197</v>
      </c>
      <c r="B3" s="370"/>
      <c r="C3" s="370"/>
      <c r="D3" s="370"/>
      <c r="E3" s="370"/>
      <c r="F3" s="370"/>
      <c r="G3" s="370"/>
      <c r="H3" s="370"/>
      <c r="I3" s="137"/>
      <c r="J3" s="137"/>
    </row>
    <row r="4" spans="1:10" s="146" customFormat="1" ht="21" customHeight="1" x14ac:dyDescent="0.2">
      <c r="A4" s="146" t="s">
        <v>427</v>
      </c>
      <c r="D4" s="205"/>
      <c r="F4" s="146" t="s">
        <v>150</v>
      </c>
    </row>
    <row r="5" spans="1:10" s="116" customFormat="1" ht="23.25" customHeight="1" x14ac:dyDescent="0.3">
      <c r="A5" s="116" t="s">
        <v>199</v>
      </c>
      <c r="D5" s="284"/>
    </row>
    <row r="6" spans="1:10" s="201" customFormat="1" x14ac:dyDescent="0.3">
      <c r="A6" s="445" t="s">
        <v>55</v>
      </c>
      <c r="B6" s="447" t="s">
        <v>56</v>
      </c>
      <c r="C6" s="445" t="s">
        <v>57</v>
      </c>
      <c r="D6" s="285" t="s">
        <v>188</v>
      </c>
      <c r="E6" s="445" t="s">
        <v>99</v>
      </c>
      <c r="F6" s="445" t="s">
        <v>100</v>
      </c>
      <c r="G6" s="445" t="s">
        <v>101</v>
      </c>
      <c r="H6" s="445" t="s">
        <v>102</v>
      </c>
    </row>
    <row r="7" spans="1:10" s="201" customFormat="1" x14ac:dyDescent="0.3">
      <c r="A7" s="446"/>
      <c r="B7" s="448"/>
      <c r="C7" s="446"/>
      <c r="D7" s="286" t="s">
        <v>189</v>
      </c>
      <c r="E7" s="446"/>
      <c r="F7" s="446"/>
      <c r="G7" s="446"/>
      <c r="H7" s="446"/>
    </row>
    <row r="8" spans="1:10" s="279" customFormat="1" ht="20.25" customHeight="1" x14ac:dyDescent="0.3">
      <c r="A8" s="202"/>
      <c r="B8" s="202"/>
      <c r="C8" s="202"/>
      <c r="D8" s="277"/>
      <c r="E8" s="276"/>
      <c r="F8" s="276"/>
      <c r="G8" s="276"/>
      <c r="H8" s="276"/>
    </row>
    <row r="9" spans="1:10" s="279" customFormat="1" ht="22.5" customHeight="1" x14ac:dyDescent="0.3">
      <c r="A9" s="202" t="s">
        <v>150</v>
      </c>
      <c r="B9" s="202" t="s">
        <v>150</v>
      </c>
      <c r="C9" s="202" t="s">
        <v>150</v>
      </c>
      <c r="D9" s="287"/>
      <c r="E9" s="280"/>
      <c r="F9" s="278"/>
      <c r="G9" s="278"/>
      <c r="H9" s="276"/>
    </row>
    <row r="10" spans="1:10" s="116" customFormat="1" ht="22.5" customHeight="1" x14ac:dyDescent="0.3">
      <c r="A10" s="391" t="s">
        <v>23</v>
      </c>
      <c r="B10" s="391"/>
      <c r="C10" s="391"/>
      <c r="D10" s="288">
        <f>SUM(D8:D9)</f>
        <v>0</v>
      </c>
      <c r="E10" s="130">
        <f>SUM(E8:E9)</f>
        <v>0</v>
      </c>
      <c r="F10" s="130">
        <f>SUM(F8:F9)</f>
        <v>0</v>
      </c>
      <c r="G10" s="130">
        <f>SUM(G8:G9)</f>
        <v>0</v>
      </c>
      <c r="H10" s="130">
        <f>SUM(H8:H9)</f>
        <v>0</v>
      </c>
    </row>
    <row r="11" spans="1:10" s="116" customFormat="1" x14ac:dyDescent="0.3">
      <c r="B11" s="199"/>
      <c r="C11" s="199"/>
      <c r="D11" s="289"/>
      <c r="E11" s="197"/>
      <c r="F11" s="197"/>
      <c r="G11" s="197"/>
      <c r="H11" s="197"/>
    </row>
    <row r="12" spans="1:10" s="116" customFormat="1" x14ac:dyDescent="0.3">
      <c r="A12" s="116" t="s">
        <v>3</v>
      </c>
      <c r="D12" s="284"/>
    </row>
    <row r="13" spans="1:10" s="201" customFormat="1" x14ac:dyDescent="0.3">
      <c r="A13" s="445" t="s">
        <v>55</v>
      </c>
      <c r="B13" s="447" t="s">
        <v>56</v>
      </c>
      <c r="C13" s="445" t="s">
        <v>57</v>
      </c>
      <c r="D13" s="285" t="s">
        <v>188</v>
      </c>
      <c r="E13" s="445" t="s">
        <v>99</v>
      </c>
      <c r="F13" s="445" t="s">
        <v>100</v>
      </c>
      <c r="G13" s="445" t="s">
        <v>101</v>
      </c>
      <c r="H13" s="445" t="s">
        <v>102</v>
      </c>
    </row>
    <row r="14" spans="1:10" s="201" customFormat="1" x14ac:dyDescent="0.3">
      <c r="A14" s="446"/>
      <c r="B14" s="448"/>
      <c r="C14" s="446"/>
      <c r="D14" s="286" t="s">
        <v>189</v>
      </c>
      <c r="E14" s="446"/>
      <c r="F14" s="446"/>
      <c r="G14" s="446"/>
      <c r="H14" s="446"/>
    </row>
    <row r="15" spans="1:10" s="201" customFormat="1" ht="21" x14ac:dyDescent="0.3">
      <c r="A15" s="296" t="s">
        <v>36</v>
      </c>
      <c r="B15" s="297" t="s">
        <v>92</v>
      </c>
      <c r="C15" s="298" t="s">
        <v>428</v>
      </c>
      <c r="D15" s="296">
        <v>2400000</v>
      </c>
      <c r="E15" s="296">
        <v>0</v>
      </c>
      <c r="F15" s="296">
        <v>0</v>
      </c>
      <c r="G15" s="296">
        <f>D15</f>
        <v>2400000</v>
      </c>
      <c r="H15" s="296">
        <v>2400000</v>
      </c>
    </row>
    <row r="16" spans="1:10" s="303" customFormat="1" ht="21" x14ac:dyDescent="0.2">
      <c r="A16" s="299" t="s">
        <v>37</v>
      </c>
      <c r="B16" s="300" t="s">
        <v>50</v>
      </c>
      <c r="C16" s="301" t="s">
        <v>429</v>
      </c>
      <c r="D16" s="302">
        <v>215000</v>
      </c>
      <c r="E16" s="302">
        <v>215000</v>
      </c>
      <c r="F16" s="302">
        <v>0</v>
      </c>
      <c r="G16" s="302">
        <f t="shared" ref="G16:G26" si="0">D16</f>
        <v>215000</v>
      </c>
      <c r="H16" s="302">
        <v>0</v>
      </c>
    </row>
    <row r="17" spans="1:8" s="303" customFormat="1" ht="21" x14ac:dyDescent="0.2">
      <c r="A17" s="299"/>
      <c r="B17" s="300"/>
      <c r="C17" s="301" t="s">
        <v>430</v>
      </c>
      <c r="D17" s="302"/>
      <c r="E17" s="302"/>
      <c r="F17" s="302"/>
      <c r="G17" s="302"/>
      <c r="H17" s="302"/>
    </row>
    <row r="18" spans="1:8" s="303" customFormat="1" ht="21" x14ac:dyDescent="0.2">
      <c r="A18" s="299" t="s">
        <v>37</v>
      </c>
      <c r="B18" s="300" t="s">
        <v>50</v>
      </c>
      <c r="C18" s="301" t="s">
        <v>431</v>
      </c>
      <c r="D18" s="302">
        <v>500000</v>
      </c>
      <c r="E18" s="302">
        <v>0</v>
      </c>
      <c r="F18" s="302">
        <v>0</v>
      </c>
      <c r="G18" s="302">
        <f t="shared" si="0"/>
        <v>500000</v>
      </c>
      <c r="H18" s="302">
        <v>500000</v>
      </c>
    </row>
    <row r="19" spans="1:8" s="303" customFormat="1" ht="21" x14ac:dyDescent="0.2">
      <c r="A19" s="299"/>
      <c r="B19" s="300"/>
      <c r="C19" s="301" t="s">
        <v>347</v>
      </c>
      <c r="D19" s="302"/>
      <c r="E19" s="302"/>
      <c r="F19" s="302"/>
      <c r="G19" s="302"/>
      <c r="H19" s="302"/>
    </row>
    <row r="20" spans="1:8" s="303" customFormat="1" ht="22.5" customHeight="1" x14ac:dyDescent="0.2">
      <c r="A20" s="299" t="s">
        <v>37</v>
      </c>
      <c r="B20" s="300" t="s">
        <v>50</v>
      </c>
      <c r="C20" s="304" t="s">
        <v>432</v>
      </c>
      <c r="D20" s="302">
        <v>384000</v>
      </c>
      <c r="E20" s="302">
        <v>384000</v>
      </c>
      <c r="F20" s="302">
        <v>0</v>
      </c>
      <c r="G20" s="302">
        <f t="shared" si="0"/>
        <v>384000</v>
      </c>
      <c r="H20" s="302">
        <v>0</v>
      </c>
    </row>
    <row r="21" spans="1:8" s="303" customFormat="1" ht="22.5" customHeight="1" x14ac:dyDescent="0.2">
      <c r="A21" s="299"/>
      <c r="B21" s="300"/>
      <c r="C21" s="304" t="s">
        <v>433</v>
      </c>
      <c r="D21" s="302"/>
      <c r="E21" s="302"/>
      <c r="F21" s="302"/>
      <c r="G21" s="302"/>
      <c r="H21" s="302"/>
    </row>
    <row r="22" spans="1:8" s="303" customFormat="1" ht="22.5" customHeight="1" x14ac:dyDescent="0.2">
      <c r="A22" s="299" t="s">
        <v>37</v>
      </c>
      <c r="B22" s="300" t="s">
        <v>50</v>
      </c>
      <c r="C22" s="304" t="s">
        <v>434</v>
      </c>
      <c r="D22" s="302">
        <v>48500</v>
      </c>
      <c r="E22" s="302">
        <v>48500</v>
      </c>
      <c r="F22" s="302">
        <v>0</v>
      </c>
      <c r="G22" s="302">
        <f t="shared" si="0"/>
        <v>48500</v>
      </c>
      <c r="H22" s="302">
        <v>0</v>
      </c>
    </row>
    <row r="23" spans="1:8" s="303" customFormat="1" ht="22.5" customHeight="1" x14ac:dyDescent="0.2">
      <c r="A23" s="299"/>
      <c r="B23" s="300"/>
      <c r="C23" s="304" t="s">
        <v>435</v>
      </c>
      <c r="D23" s="302"/>
      <c r="E23" s="302"/>
      <c r="F23" s="302"/>
      <c r="G23" s="302"/>
      <c r="H23" s="302"/>
    </row>
    <row r="24" spans="1:8" s="303" customFormat="1" ht="22.5" customHeight="1" x14ac:dyDescent="0.2">
      <c r="A24" s="299" t="s">
        <v>37</v>
      </c>
      <c r="B24" s="300" t="s">
        <v>50</v>
      </c>
      <c r="C24" s="304" t="s">
        <v>436</v>
      </c>
      <c r="D24" s="302">
        <v>323000</v>
      </c>
      <c r="E24" s="302">
        <v>323000</v>
      </c>
      <c r="F24" s="302">
        <v>0</v>
      </c>
      <c r="G24" s="302">
        <f t="shared" si="0"/>
        <v>323000</v>
      </c>
      <c r="H24" s="302">
        <v>0</v>
      </c>
    </row>
    <row r="25" spans="1:8" s="303" customFormat="1" ht="22.5" customHeight="1" x14ac:dyDescent="0.2">
      <c r="A25" s="305"/>
      <c r="B25" s="306"/>
      <c r="C25" s="307" t="s">
        <v>437</v>
      </c>
      <c r="D25" s="308"/>
      <c r="E25" s="308"/>
      <c r="F25" s="308"/>
      <c r="G25" s="308"/>
      <c r="H25" s="308"/>
    </row>
    <row r="26" spans="1:8" s="303" customFormat="1" ht="22.5" customHeight="1" x14ac:dyDescent="0.2">
      <c r="A26" s="305" t="s">
        <v>37</v>
      </c>
      <c r="B26" s="306" t="s">
        <v>50</v>
      </c>
      <c r="C26" s="307" t="s">
        <v>438</v>
      </c>
      <c r="D26" s="308">
        <v>404000</v>
      </c>
      <c r="E26" s="308">
        <v>404000</v>
      </c>
      <c r="F26" s="308">
        <v>0</v>
      </c>
      <c r="G26" s="308">
        <f t="shared" si="0"/>
        <v>404000</v>
      </c>
      <c r="H26" s="308">
        <v>0</v>
      </c>
    </row>
    <row r="27" spans="1:8" s="303" customFormat="1" ht="45.75" customHeight="1" x14ac:dyDescent="0.2">
      <c r="A27" s="309"/>
      <c r="B27" s="310"/>
      <c r="C27" s="311" t="s">
        <v>439</v>
      </c>
      <c r="D27" s="312"/>
      <c r="E27" s="312"/>
      <c r="F27" s="312"/>
      <c r="G27" s="312"/>
      <c r="H27" s="312"/>
    </row>
    <row r="28" spans="1:8" s="116" customFormat="1" ht="24" customHeight="1" x14ac:dyDescent="0.3">
      <c r="A28" s="391" t="s">
        <v>23</v>
      </c>
      <c r="B28" s="391"/>
      <c r="C28" s="391"/>
      <c r="D28" s="288">
        <f>SUM(D15:D26)</f>
        <v>4274500</v>
      </c>
      <c r="E28" s="288">
        <f t="shared" ref="E28:H28" si="1">SUM(E15:E26)</f>
        <v>1374500</v>
      </c>
      <c r="F28" s="288">
        <f t="shared" si="1"/>
        <v>0</v>
      </c>
      <c r="G28" s="288">
        <f t="shared" si="1"/>
        <v>4274500</v>
      </c>
      <c r="H28" s="288">
        <f t="shared" si="1"/>
        <v>2900000</v>
      </c>
    </row>
  </sheetData>
  <mergeCells count="19">
    <mergeCell ref="A1:H1"/>
    <mergeCell ref="A2:H2"/>
    <mergeCell ref="A3:H3"/>
    <mergeCell ref="C6:C7"/>
    <mergeCell ref="E6:E7"/>
    <mergeCell ref="F6:F7"/>
    <mergeCell ref="G6:G7"/>
    <mergeCell ref="H6:H7"/>
    <mergeCell ref="A10:C10"/>
    <mergeCell ref="A6:A7"/>
    <mergeCell ref="B6:B7"/>
    <mergeCell ref="A13:A14"/>
    <mergeCell ref="B13:B14"/>
    <mergeCell ref="C13:C14"/>
    <mergeCell ref="E13:E14"/>
    <mergeCell ref="F13:F14"/>
    <mergeCell ref="G13:G14"/>
    <mergeCell ref="H13:H14"/>
    <mergeCell ref="A28:C28"/>
  </mergeCells>
  <pageMargins left="0.7" right="0.2" top="0.75" bottom="0.25" header="0.3" footer="0.3"/>
  <pageSetup scale="74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opLeftCell="E1" zoomScaleNormal="100" zoomScaleSheetLayoutView="80" workbookViewId="0">
      <selection activeCell="N42" sqref="N42"/>
    </sheetView>
  </sheetViews>
  <sheetFormatPr defaultColWidth="9" defaultRowHeight="18.75" x14ac:dyDescent="0.3"/>
  <cols>
    <col min="1" max="1" width="22.25" style="293" customWidth="1"/>
    <col min="2" max="2" width="15.625" style="1" customWidth="1"/>
    <col min="3" max="3" width="15.125" style="1" customWidth="1"/>
    <col min="4" max="4" width="14.75" style="1" customWidth="1"/>
    <col min="5" max="5" width="12.375" style="1" customWidth="1"/>
    <col min="6" max="6" width="15.375" style="1" customWidth="1"/>
    <col min="7" max="7" width="14" style="1" customWidth="1"/>
    <col min="8" max="8" width="12.375" style="1" customWidth="1"/>
    <col min="9" max="10" width="13.25" style="1" customWidth="1"/>
    <col min="11" max="11" width="11" style="1" customWidth="1"/>
    <col min="12" max="12" width="13.25" style="1" customWidth="1"/>
    <col min="13" max="13" width="10.125" style="1" customWidth="1"/>
    <col min="14" max="14" width="12.375" style="1" customWidth="1"/>
    <col min="15" max="15" width="13.25" style="1" customWidth="1"/>
    <col min="16" max="16" width="10.625" style="1" customWidth="1"/>
    <col min="17" max="17" width="9.875" style="1" customWidth="1"/>
    <col min="18" max="18" width="13.25" style="293" customWidth="1"/>
    <col min="19" max="16384" width="9" style="293"/>
  </cols>
  <sheetData>
    <row r="1" spans="1:18" x14ac:dyDescent="0.3">
      <c r="A1" s="449" t="str">
        <f>+BS!A1</f>
        <v>เทศบาลเมืองบึงกาฬ อำเภอเมืองบึงกาฬ จังหวัดบึงกาฬ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</row>
    <row r="2" spans="1:18" x14ac:dyDescent="0.3">
      <c r="A2" s="449" t="s">
        <v>24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</row>
    <row r="3" spans="1:18" x14ac:dyDescent="0.3">
      <c r="A3" s="450" t="s">
        <v>303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</row>
    <row r="4" spans="1:18" s="316" customFormat="1" ht="13.5" customHeight="1" x14ac:dyDescent="0.3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</row>
    <row r="5" spans="1:18" s="319" customFormat="1" ht="111" customHeight="1" x14ac:dyDescent="0.2">
      <c r="A5" s="317" t="s">
        <v>25</v>
      </c>
      <c r="B5" s="318" t="s">
        <v>26</v>
      </c>
      <c r="C5" s="318" t="s">
        <v>27</v>
      </c>
      <c r="D5" s="318" t="s">
        <v>28</v>
      </c>
      <c r="E5" s="318" t="s">
        <v>306</v>
      </c>
      <c r="F5" s="318" t="s">
        <v>23</v>
      </c>
      <c r="G5" s="318" t="s">
        <v>267</v>
      </c>
      <c r="H5" s="318" t="s">
        <v>440</v>
      </c>
      <c r="I5" s="318" t="s">
        <v>164</v>
      </c>
      <c r="J5" s="318" t="s">
        <v>148</v>
      </c>
      <c r="K5" s="318" t="s">
        <v>441</v>
      </c>
      <c r="L5" s="318" t="s">
        <v>154</v>
      </c>
      <c r="M5" s="318" t="s">
        <v>442</v>
      </c>
      <c r="N5" s="318" t="s">
        <v>443</v>
      </c>
      <c r="O5" s="318" t="s">
        <v>444</v>
      </c>
      <c r="P5" s="318" t="s">
        <v>445</v>
      </c>
      <c r="Q5" s="318" t="s">
        <v>446</v>
      </c>
      <c r="R5" s="318" t="s">
        <v>29</v>
      </c>
    </row>
    <row r="6" spans="1:18" s="294" customFormat="1" ht="21.75" customHeight="1" x14ac:dyDescent="0.2">
      <c r="A6" s="320" t="s">
        <v>95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</row>
    <row r="7" spans="1:18" s="294" customFormat="1" ht="21.75" customHeight="1" x14ac:dyDescent="0.2">
      <c r="A7" s="322" t="s">
        <v>29</v>
      </c>
      <c r="B7" s="323">
        <v>36387949</v>
      </c>
      <c r="C7" s="323">
        <v>30836400.16</v>
      </c>
      <c r="D7" s="323">
        <v>283218.40000000002</v>
      </c>
      <c r="E7" s="323"/>
      <c r="F7" s="323">
        <v>31119618.559999999</v>
      </c>
      <c r="G7" s="323">
        <v>0</v>
      </c>
      <c r="H7" s="323">
        <v>0</v>
      </c>
      <c r="I7" s="323">
        <v>0</v>
      </c>
      <c r="J7" s="323">
        <v>0</v>
      </c>
      <c r="K7" s="323"/>
      <c r="L7" s="323">
        <v>0</v>
      </c>
      <c r="M7" s="323">
        <v>0</v>
      </c>
      <c r="N7" s="323">
        <v>0</v>
      </c>
      <c r="O7" s="323"/>
      <c r="P7" s="323"/>
      <c r="Q7" s="323"/>
      <c r="R7" s="323">
        <v>31119618.559999999</v>
      </c>
    </row>
    <row r="8" spans="1:18" s="294" customFormat="1" ht="21.75" customHeight="1" x14ac:dyDescent="0.2">
      <c r="A8" s="322" t="s">
        <v>30</v>
      </c>
      <c r="B8" s="323">
        <v>7597064</v>
      </c>
      <c r="C8" s="323">
        <f>SUM(F8)</f>
        <v>6761711</v>
      </c>
      <c r="D8" s="323">
        <v>0</v>
      </c>
      <c r="E8" s="323"/>
      <c r="F8" s="323">
        <f t="shared" ref="F8:F17" si="0">SUM(G8:R8)</f>
        <v>6761711</v>
      </c>
      <c r="G8" s="323">
        <v>6761711</v>
      </c>
      <c r="H8" s="323">
        <v>0</v>
      </c>
      <c r="I8" s="323">
        <v>0</v>
      </c>
      <c r="J8" s="323">
        <v>0</v>
      </c>
      <c r="K8" s="323"/>
      <c r="L8" s="323">
        <v>0</v>
      </c>
      <c r="M8" s="323">
        <v>0</v>
      </c>
      <c r="N8" s="323">
        <v>0</v>
      </c>
      <c r="O8" s="323"/>
      <c r="P8" s="323"/>
      <c r="Q8" s="323"/>
      <c r="R8" s="323">
        <v>0</v>
      </c>
    </row>
    <row r="9" spans="1:18" s="294" customFormat="1" ht="21.75" customHeight="1" x14ac:dyDescent="0.2">
      <c r="A9" s="322" t="s">
        <v>31</v>
      </c>
      <c r="B9" s="323">
        <v>55452450</v>
      </c>
      <c r="C9" s="323">
        <v>48116782.479999997</v>
      </c>
      <c r="D9" s="323">
        <v>900000</v>
      </c>
      <c r="E9" s="323"/>
      <c r="F9" s="323">
        <f>C9+D9</f>
        <v>49016782.479999997</v>
      </c>
      <c r="G9" s="323">
        <v>25595747.48</v>
      </c>
      <c r="H9" s="323">
        <v>2889500</v>
      </c>
      <c r="I9" s="323">
        <v>7162910</v>
      </c>
      <c r="J9" s="323">
        <v>5419254</v>
      </c>
      <c r="K9" s="323">
        <v>766200</v>
      </c>
      <c r="L9" s="323">
        <v>7183171</v>
      </c>
      <c r="M9" s="323">
        <v>0</v>
      </c>
      <c r="N9" s="323">
        <v>0</v>
      </c>
      <c r="O9" s="323"/>
      <c r="P9" s="323"/>
      <c r="Q9" s="323"/>
      <c r="R9" s="323">
        <v>0</v>
      </c>
    </row>
    <row r="10" spans="1:18" s="294" customFormat="1" ht="21.75" customHeight="1" x14ac:dyDescent="0.2">
      <c r="A10" s="322" t="s">
        <v>32</v>
      </c>
      <c r="B10" s="323">
        <v>8045100</v>
      </c>
      <c r="C10" s="323">
        <v>6880951</v>
      </c>
      <c r="D10" s="323">
        <v>72000</v>
      </c>
      <c r="E10" s="323"/>
      <c r="F10" s="323">
        <f>C10+D10</f>
        <v>6952951</v>
      </c>
      <c r="G10" s="323">
        <v>5321612</v>
      </c>
      <c r="H10" s="323">
        <v>205180</v>
      </c>
      <c r="I10" s="323">
        <v>163296</v>
      </c>
      <c r="J10" s="323">
        <v>332558</v>
      </c>
      <c r="K10" s="323">
        <v>0</v>
      </c>
      <c r="L10" s="323">
        <v>930305</v>
      </c>
      <c r="M10" s="323">
        <v>0</v>
      </c>
      <c r="N10" s="323">
        <v>0</v>
      </c>
      <c r="O10" s="323"/>
      <c r="P10" s="323"/>
      <c r="Q10" s="323"/>
      <c r="R10" s="323">
        <v>0</v>
      </c>
    </row>
    <row r="11" spans="1:18" s="294" customFormat="1" ht="21.75" customHeight="1" x14ac:dyDescent="0.2">
      <c r="A11" s="322" t="s">
        <v>33</v>
      </c>
      <c r="B11" s="323">
        <v>26679186</v>
      </c>
      <c r="C11" s="323">
        <f>SUM(G11:R11)</f>
        <v>15833410.43</v>
      </c>
      <c r="D11" s="323">
        <v>0</v>
      </c>
      <c r="E11" s="323">
        <v>-151146.9</v>
      </c>
      <c r="F11" s="323">
        <v>15682263.460000001</v>
      </c>
      <c r="G11" s="323">
        <v>4053371.46</v>
      </c>
      <c r="H11" s="323">
        <v>780578.13</v>
      </c>
      <c r="I11" s="323">
        <v>3844496.1</v>
      </c>
      <c r="J11" s="323">
        <v>3338536.4</v>
      </c>
      <c r="K11" s="323">
        <v>104300</v>
      </c>
      <c r="L11" s="323">
        <v>2339196.34</v>
      </c>
      <c r="M11" s="323">
        <v>29300</v>
      </c>
      <c r="N11" s="323">
        <v>1284570</v>
      </c>
      <c r="O11" s="323"/>
      <c r="P11" s="323">
        <v>59062</v>
      </c>
      <c r="Q11" s="323"/>
      <c r="R11" s="323">
        <v>0</v>
      </c>
    </row>
    <row r="12" spans="1:18" s="294" customFormat="1" ht="21.75" customHeight="1" x14ac:dyDescent="0.2">
      <c r="A12" s="322" t="s">
        <v>34</v>
      </c>
      <c r="B12" s="323">
        <v>13075479</v>
      </c>
      <c r="C12" s="323">
        <v>10976487.039999999</v>
      </c>
      <c r="D12" s="323">
        <v>72900</v>
      </c>
      <c r="E12" s="323"/>
      <c r="F12" s="323">
        <f>C12+D12</f>
        <v>11049387.039999999</v>
      </c>
      <c r="G12" s="323">
        <v>1465907.45</v>
      </c>
      <c r="H12" s="323">
        <v>324960</v>
      </c>
      <c r="I12" s="323">
        <v>5627841.2599999998</v>
      </c>
      <c r="J12" s="323">
        <v>1351190</v>
      </c>
      <c r="K12" s="323">
        <v>11260</v>
      </c>
      <c r="L12" s="323">
        <v>2195186.33</v>
      </c>
      <c r="M12" s="323">
        <v>0</v>
      </c>
      <c r="N12" s="323">
        <v>0</v>
      </c>
      <c r="O12" s="323"/>
      <c r="P12" s="323"/>
      <c r="Q12" s="323">
        <v>73042</v>
      </c>
      <c r="R12" s="323">
        <v>0</v>
      </c>
    </row>
    <row r="13" spans="1:18" s="294" customFormat="1" ht="21.75" customHeight="1" x14ac:dyDescent="0.2">
      <c r="A13" s="322" t="s">
        <v>35</v>
      </c>
      <c r="B13" s="323">
        <v>4427000</v>
      </c>
      <c r="C13" s="323">
        <f>SUM(G13:R13)</f>
        <v>3266731.4699999997</v>
      </c>
      <c r="D13" s="323">
        <v>0</v>
      </c>
      <c r="E13" s="323"/>
      <c r="F13" s="323">
        <f t="shared" si="0"/>
        <v>3266731.4699999997</v>
      </c>
      <c r="G13" s="323">
        <v>1538634</v>
      </c>
      <c r="H13" s="323">
        <v>0</v>
      </c>
      <c r="I13" s="323">
        <v>140366.37</v>
      </c>
      <c r="J13" s="323">
        <v>615847.76</v>
      </c>
      <c r="K13" s="323">
        <v>0</v>
      </c>
      <c r="L13" s="323">
        <v>971883.34</v>
      </c>
      <c r="M13" s="323">
        <v>0</v>
      </c>
      <c r="N13" s="323">
        <v>0</v>
      </c>
      <c r="O13" s="323"/>
      <c r="P13" s="323"/>
      <c r="Q13" s="323"/>
      <c r="R13" s="323">
        <v>0</v>
      </c>
    </row>
    <row r="14" spans="1:18" s="294" customFormat="1" ht="21.75" customHeight="1" x14ac:dyDescent="0.2">
      <c r="A14" s="322" t="s">
        <v>36</v>
      </c>
      <c r="B14" s="323">
        <v>4710750</v>
      </c>
      <c r="C14" s="323">
        <f>SUM(G14:R14)</f>
        <v>3165162</v>
      </c>
      <c r="D14" s="323">
        <v>0</v>
      </c>
      <c r="E14" s="323"/>
      <c r="F14" s="323">
        <f t="shared" si="0"/>
        <v>3165162</v>
      </c>
      <c r="G14" s="323">
        <v>1857272</v>
      </c>
      <c r="H14" s="323">
        <v>21800</v>
      </c>
      <c r="I14" s="323">
        <v>226190</v>
      </c>
      <c r="J14" s="323">
        <v>856750</v>
      </c>
      <c r="K14" s="323">
        <v>33400</v>
      </c>
      <c r="L14" s="323">
        <v>169750</v>
      </c>
      <c r="M14" s="323">
        <v>0</v>
      </c>
      <c r="N14" s="323">
        <v>0</v>
      </c>
      <c r="O14" s="323"/>
      <c r="P14" s="323"/>
      <c r="Q14" s="323"/>
      <c r="R14" s="323">
        <v>0</v>
      </c>
    </row>
    <row r="15" spans="1:18" s="294" customFormat="1" ht="21.75" customHeight="1" x14ac:dyDescent="0.2">
      <c r="A15" s="322" t="s">
        <v>37</v>
      </c>
      <c r="B15" s="323">
        <v>15958000</v>
      </c>
      <c r="C15" s="323">
        <v>14101184</v>
      </c>
      <c r="D15" s="323">
        <v>20093499.989999998</v>
      </c>
      <c r="E15" s="323">
        <v>-168270.65</v>
      </c>
      <c r="F15" s="323">
        <v>34026413.340000004</v>
      </c>
      <c r="G15" s="323">
        <v>0</v>
      </c>
      <c r="H15" s="323">
        <v>0</v>
      </c>
      <c r="I15" s="323">
        <v>268500</v>
      </c>
      <c r="J15" s="323">
        <v>0</v>
      </c>
      <c r="K15" s="323"/>
      <c r="L15" s="323">
        <v>5321184</v>
      </c>
      <c r="M15" s="323">
        <v>0</v>
      </c>
      <c r="N15" s="323">
        <v>0</v>
      </c>
      <c r="O15" s="323">
        <v>28604999.989999998</v>
      </c>
      <c r="P15" s="323"/>
      <c r="Q15" s="323"/>
      <c r="R15" s="323">
        <v>0</v>
      </c>
    </row>
    <row r="16" spans="1:18" s="294" customFormat="1" ht="21.75" customHeight="1" x14ac:dyDescent="0.2">
      <c r="A16" s="322" t="s">
        <v>38</v>
      </c>
      <c r="B16" s="323">
        <v>35000</v>
      </c>
      <c r="C16" s="323">
        <f>SUM(G16:R16)</f>
        <v>30000</v>
      </c>
      <c r="D16" s="323">
        <v>0</v>
      </c>
      <c r="E16" s="323"/>
      <c r="F16" s="323">
        <f t="shared" si="0"/>
        <v>30000</v>
      </c>
      <c r="G16" s="323">
        <v>30000</v>
      </c>
      <c r="H16" s="323">
        <v>0</v>
      </c>
      <c r="I16" s="323">
        <v>0</v>
      </c>
      <c r="J16" s="323">
        <v>0</v>
      </c>
      <c r="K16" s="323"/>
      <c r="L16" s="323">
        <v>0</v>
      </c>
      <c r="M16" s="323">
        <v>0</v>
      </c>
      <c r="N16" s="323">
        <v>0</v>
      </c>
      <c r="O16" s="323"/>
      <c r="P16" s="323"/>
      <c r="Q16" s="323"/>
      <c r="R16" s="323">
        <v>0</v>
      </c>
    </row>
    <row r="17" spans="1:18" s="294" customFormat="1" ht="21.75" customHeight="1" x14ac:dyDescent="0.2">
      <c r="A17" s="324" t="s">
        <v>39</v>
      </c>
      <c r="B17" s="325">
        <v>11902000</v>
      </c>
      <c r="C17" s="323">
        <v>8804783.0099999998</v>
      </c>
      <c r="D17" s="325">
        <v>48000</v>
      </c>
      <c r="E17" s="325"/>
      <c r="F17" s="323">
        <f t="shared" si="0"/>
        <v>8852783.0099999998</v>
      </c>
      <c r="G17" s="325">
        <v>40000</v>
      </c>
      <c r="H17" s="325">
        <v>0</v>
      </c>
      <c r="I17" s="325">
        <v>8516420</v>
      </c>
      <c r="J17" s="325">
        <v>128000</v>
      </c>
      <c r="K17" s="325">
        <v>50000</v>
      </c>
      <c r="L17" s="325">
        <v>28363.01</v>
      </c>
      <c r="M17" s="325">
        <v>40000</v>
      </c>
      <c r="N17" s="323">
        <v>50000</v>
      </c>
      <c r="O17" s="323"/>
      <c r="P17" s="323"/>
      <c r="Q17" s="323"/>
      <c r="R17" s="323">
        <v>0</v>
      </c>
    </row>
    <row r="18" spans="1:18" s="328" customFormat="1" ht="21.75" customHeight="1" x14ac:dyDescent="0.2">
      <c r="A18" s="326" t="s">
        <v>447</v>
      </c>
      <c r="B18" s="327">
        <f>+SUM(B7:B17)</f>
        <v>184269978</v>
      </c>
      <c r="C18" s="327">
        <f t="shared" ref="C18:D18" si="1">+SUM(C7:C17)</f>
        <v>148773602.58999997</v>
      </c>
      <c r="D18" s="327">
        <f t="shared" si="1"/>
        <v>21469618.389999997</v>
      </c>
      <c r="E18" s="327">
        <f>SUM(E11:E17)</f>
        <v>-319417.55</v>
      </c>
      <c r="F18" s="327">
        <f>SUM(F7:F17)</f>
        <v>169923803.35999998</v>
      </c>
      <c r="G18" s="327">
        <f t="shared" ref="G18" si="2">+SUM(G7:G17)</f>
        <v>46664255.390000008</v>
      </c>
      <c r="H18" s="327">
        <f t="shared" ref="H18" si="3">+SUM(H7:H17)</f>
        <v>4222018.13</v>
      </c>
      <c r="I18" s="327">
        <f t="shared" ref="I18" si="4">+SUM(I7:I17)</f>
        <v>25950019.73</v>
      </c>
      <c r="J18" s="327">
        <f t="shared" ref="J18:K18" si="5">+SUM(J7:J17)</f>
        <v>12042136.16</v>
      </c>
      <c r="K18" s="327">
        <f t="shared" si="5"/>
        <v>965160</v>
      </c>
      <c r="L18" s="327">
        <f t="shared" ref="L18" si="6">+SUM(L7:L17)</f>
        <v>19139039.02</v>
      </c>
      <c r="M18" s="327">
        <f t="shared" ref="M18" si="7">+SUM(M7:M17)</f>
        <v>69300</v>
      </c>
      <c r="N18" s="327">
        <f t="shared" ref="N18:Q18" si="8">+SUM(N7:N17)</f>
        <v>1334570</v>
      </c>
      <c r="O18" s="327">
        <f t="shared" si="8"/>
        <v>28604999.989999998</v>
      </c>
      <c r="P18" s="327">
        <f t="shared" si="8"/>
        <v>59062</v>
      </c>
      <c r="Q18" s="327">
        <f t="shared" si="8"/>
        <v>73042</v>
      </c>
      <c r="R18" s="327">
        <f t="shared" ref="R18" si="9">+SUM(R7:R17)</f>
        <v>31119618.559999999</v>
      </c>
    </row>
    <row r="19" spans="1:18" s="294" customFormat="1" ht="21.75" customHeight="1" x14ac:dyDescent="0.2">
      <c r="A19" s="329" t="s">
        <v>96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30"/>
      <c r="L19" s="330"/>
      <c r="M19" s="330"/>
      <c r="N19" s="330"/>
      <c r="O19" s="330"/>
      <c r="P19" s="330"/>
      <c r="Q19" s="330"/>
      <c r="R19" s="330"/>
    </row>
    <row r="20" spans="1:18" s="294" customFormat="1" ht="21.75" customHeight="1" x14ac:dyDescent="0.2">
      <c r="A20" s="322" t="s">
        <v>41</v>
      </c>
      <c r="B20" s="323">
        <v>12073000</v>
      </c>
      <c r="C20" s="323">
        <v>3867496.46</v>
      </c>
      <c r="D20" s="323"/>
      <c r="E20" s="323"/>
      <c r="F20" s="323">
        <v>3867496.46</v>
      </c>
      <c r="G20" s="323">
        <v>0</v>
      </c>
      <c r="H20" s="323">
        <v>0</v>
      </c>
      <c r="I20" s="323">
        <v>0</v>
      </c>
      <c r="J20" s="323">
        <v>0</v>
      </c>
      <c r="K20" s="323"/>
      <c r="L20" s="323">
        <v>0</v>
      </c>
      <c r="M20" s="323">
        <v>0</v>
      </c>
      <c r="N20" s="323">
        <v>0</v>
      </c>
      <c r="O20" s="323"/>
      <c r="P20" s="323"/>
      <c r="Q20" s="323"/>
      <c r="R20" s="323">
        <v>0</v>
      </c>
    </row>
    <row r="21" spans="1:18" s="339" customFormat="1" ht="42.75" customHeight="1" x14ac:dyDescent="0.2">
      <c r="A21" s="337" t="s">
        <v>42</v>
      </c>
      <c r="B21" s="338">
        <v>5634266</v>
      </c>
      <c r="C21" s="338">
        <v>5843781.7999999998</v>
      </c>
      <c r="D21" s="338"/>
      <c r="E21" s="338"/>
      <c r="F21" s="338">
        <v>5843781.7999999998</v>
      </c>
      <c r="G21" s="338">
        <v>0</v>
      </c>
      <c r="H21" s="338">
        <v>0</v>
      </c>
      <c r="I21" s="338">
        <v>0</v>
      </c>
      <c r="J21" s="338">
        <v>0</v>
      </c>
      <c r="K21" s="338"/>
      <c r="L21" s="338">
        <v>0</v>
      </c>
      <c r="M21" s="338">
        <v>0</v>
      </c>
      <c r="N21" s="338">
        <v>0</v>
      </c>
      <c r="O21" s="338"/>
      <c r="P21" s="338"/>
      <c r="Q21" s="338"/>
      <c r="R21" s="338">
        <v>0</v>
      </c>
    </row>
    <row r="22" spans="1:18" s="294" customFormat="1" ht="21.75" customHeight="1" x14ac:dyDescent="0.2">
      <c r="A22" s="322" t="s">
        <v>43</v>
      </c>
      <c r="B22" s="323">
        <v>6975250</v>
      </c>
      <c r="C22" s="323">
        <v>7064196.9000000004</v>
      </c>
      <c r="D22" s="323"/>
      <c r="E22" s="323"/>
      <c r="F22" s="323">
        <v>7064196.9000000004</v>
      </c>
      <c r="G22" s="323">
        <v>0</v>
      </c>
      <c r="H22" s="323">
        <v>0</v>
      </c>
      <c r="I22" s="323">
        <v>0</v>
      </c>
      <c r="J22" s="323">
        <v>0</v>
      </c>
      <c r="K22" s="323"/>
      <c r="L22" s="323">
        <v>0</v>
      </c>
      <c r="M22" s="323">
        <v>0</v>
      </c>
      <c r="N22" s="323">
        <v>0</v>
      </c>
      <c r="O22" s="323"/>
      <c r="P22" s="323"/>
      <c r="Q22" s="323"/>
      <c r="R22" s="323">
        <v>0</v>
      </c>
    </row>
    <row r="23" spans="1:18" s="339" customFormat="1" ht="40.5" customHeight="1" x14ac:dyDescent="0.2">
      <c r="A23" s="337" t="s">
        <v>304</v>
      </c>
      <c r="B23" s="338">
        <v>160000</v>
      </c>
      <c r="C23" s="338">
        <v>259894</v>
      </c>
      <c r="D23" s="338"/>
      <c r="E23" s="338"/>
      <c r="F23" s="338">
        <v>259894</v>
      </c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</row>
    <row r="24" spans="1:18" s="294" customFormat="1" ht="21.75" customHeight="1" x14ac:dyDescent="0.2">
      <c r="A24" s="322" t="s">
        <v>44</v>
      </c>
      <c r="B24" s="323">
        <v>445100</v>
      </c>
      <c r="C24" s="323">
        <v>428185.14</v>
      </c>
      <c r="D24" s="323"/>
      <c r="E24" s="323"/>
      <c r="F24" s="323">
        <v>428185.14</v>
      </c>
      <c r="G24" s="323">
        <v>0</v>
      </c>
      <c r="H24" s="323">
        <v>0</v>
      </c>
      <c r="I24" s="323">
        <v>0</v>
      </c>
      <c r="J24" s="323">
        <v>0</v>
      </c>
      <c r="K24" s="323"/>
      <c r="L24" s="323">
        <v>0</v>
      </c>
      <c r="M24" s="323">
        <v>0</v>
      </c>
      <c r="N24" s="323">
        <v>0</v>
      </c>
      <c r="O24" s="323"/>
      <c r="P24" s="323"/>
      <c r="Q24" s="323"/>
      <c r="R24" s="323">
        <v>0</v>
      </c>
    </row>
    <row r="25" spans="1:18" s="294" customFormat="1" ht="21.75" customHeight="1" x14ac:dyDescent="0.2">
      <c r="A25" s="322" t="s">
        <v>305</v>
      </c>
      <c r="B25" s="323">
        <v>10000</v>
      </c>
      <c r="C25" s="323">
        <v>25000</v>
      </c>
      <c r="D25" s="323"/>
      <c r="E25" s="323"/>
      <c r="F25" s="323">
        <v>25000</v>
      </c>
      <c r="G25" s="323"/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323"/>
    </row>
    <row r="26" spans="1:18" s="294" customFormat="1" ht="21.75" customHeight="1" x14ac:dyDescent="0.2">
      <c r="A26" s="322" t="s">
        <v>45</v>
      </c>
      <c r="B26" s="323">
        <v>80943030</v>
      </c>
      <c r="C26" s="323">
        <v>68815706.569999993</v>
      </c>
      <c r="D26" s="323"/>
      <c r="E26" s="323"/>
      <c r="F26" s="323">
        <v>68815706.569999993</v>
      </c>
      <c r="G26" s="323">
        <v>0</v>
      </c>
      <c r="H26" s="323">
        <v>0</v>
      </c>
      <c r="I26" s="323">
        <v>0</v>
      </c>
      <c r="J26" s="323">
        <v>0</v>
      </c>
      <c r="K26" s="323"/>
      <c r="L26" s="323">
        <v>0</v>
      </c>
      <c r="M26" s="323">
        <v>0</v>
      </c>
      <c r="N26" s="323">
        <v>0</v>
      </c>
      <c r="O26" s="323"/>
      <c r="P26" s="323"/>
      <c r="Q26" s="323"/>
      <c r="R26" s="323">
        <v>0</v>
      </c>
    </row>
    <row r="27" spans="1:18" s="294" customFormat="1" ht="21.75" customHeight="1" x14ac:dyDescent="0.2">
      <c r="A27" s="322" t="s">
        <v>46</v>
      </c>
      <c r="B27" s="323">
        <v>78029332</v>
      </c>
      <c r="C27" s="323">
        <v>70641255.150000006</v>
      </c>
      <c r="D27" s="323"/>
      <c r="E27" s="323"/>
      <c r="F27" s="323">
        <v>70641255.150000006</v>
      </c>
      <c r="G27" s="323">
        <v>0</v>
      </c>
      <c r="H27" s="323">
        <v>0</v>
      </c>
      <c r="I27" s="323">
        <v>0</v>
      </c>
      <c r="J27" s="323">
        <v>0</v>
      </c>
      <c r="K27" s="323"/>
      <c r="L27" s="323">
        <v>0</v>
      </c>
      <c r="M27" s="323">
        <v>0</v>
      </c>
      <c r="N27" s="323">
        <v>0</v>
      </c>
      <c r="O27" s="323"/>
      <c r="P27" s="323"/>
      <c r="Q27" s="323"/>
      <c r="R27" s="323">
        <v>0</v>
      </c>
    </row>
    <row r="28" spans="1:18" s="339" customFormat="1" ht="40.5" customHeight="1" x14ac:dyDescent="0.2">
      <c r="A28" s="340" t="s">
        <v>47</v>
      </c>
      <c r="B28" s="341"/>
      <c r="C28" s="341">
        <v>0</v>
      </c>
      <c r="D28" s="341">
        <v>21469618.390000001</v>
      </c>
      <c r="E28" s="341"/>
      <c r="F28" s="341">
        <v>21469618.390000001</v>
      </c>
      <c r="G28" s="341">
        <v>0</v>
      </c>
      <c r="H28" s="341">
        <v>0</v>
      </c>
      <c r="I28" s="341">
        <v>0</v>
      </c>
      <c r="J28" s="341">
        <v>0</v>
      </c>
      <c r="K28" s="341"/>
      <c r="L28" s="341">
        <v>0</v>
      </c>
      <c r="M28" s="341">
        <v>0</v>
      </c>
      <c r="N28" s="341">
        <v>0</v>
      </c>
      <c r="O28" s="341"/>
      <c r="P28" s="341"/>
      <c r="Q28" s="341"/>
      <c r="R28" s="341">
        <v>0</v>
      </c>
    </row>
    <row r="29" spans="1:18" s="328" customFormat="1" ht="21.75" customHeight="1" thickBot="1" x14ac:dyDescent="0.25">
      <c r="A29" s="331" t="s">
        <v>448</v>
      </c>
      <c r="B29" s="332">
        <f>+SUM(B20:B28)</f>
        <v>184269978</v>
      </c>
      <c r="C29" s="332">
        <f t="shared" ref="C29:F29" si="10">+SUM(C20:C28)</f>
        <v>156945516.01999998</v>
      </c>
      <c r="D29" s="332">
        <f t="shared" si="10"/>
        <v>21469618.390000001</v>
      </c>
      <c r="E29" s="332"/>
      <c r="F29" s="332">
        <f t="shared" si="10"/>
        <v>178415134.40999997</v>
      </c>
      <c r="G29" s="332">
        <v>0</v>
      </c>
      <c r="H29" s="332">
        <v>0</v>
      </c>
      <c r="I29" s="332">
        <v>0</v>
      </c>
      <c r="J29" s="332">
        <v>0</v>
      </c>
      <c r="K29" s="332"/>
      <c r="L29" s="332">
        <v>0</v>
      </c>
      <c r="M29" s="332">
        <v>0</v>
      </c>
      <c r="N29" s="332">
        <v>0</v>
      </c>
      <c r="O29" s="332"/>
      <c r="P29" s="332"/>
      <c r="Q29" s="332"/>
      <c r="R29" s="332">
        <v>0</v>
      </c>
    </row>
    <row r="30" spans="1:18" s="294" customFormat="1" ht="33.75" customHeight="1" thickTop="1" thickBot="1" x14ac:dyDescent="0.25">
      <c r="A30" s="294" t="s">
        <v>449</v>
      </c>
      <c r="B30" s="84"/>
      <c r="C30" s="84"/>
      <c r="D30" s="84"/>
      <c r="E30" s="84"/>
      <c r="F30" s="333">
        <f>+F29-F18</f>
        <v>8491331.0499999821</v>
      </c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</row>
    <row r="31" spans="1:18" ht="20.25" customHeight="1" thickTop="1" x14ac:dyDescent="0.3">
      <c r="F31" s="334"/>
    </row>
    <row r="32" spans="1:18" ht="25.5" customHeight="1" x14ac:dyDescent="0.3">
      <c r="F32" s="334"/>
    </row>
    <row r="33" spans="2:14" s="294" customFormat="1" ht="21" customHeight="1" x14ac:dyDescent="0.2">
      <c r="C33" s="335" t="s">
        <v>150</v>
      </c>
      <c r="G33" s="294" t="s">
        <v>150</v>
      </c>
      <c r="H33" s="335"/>
      <c r="L33" s="84" t="s">
        <v>150</v>
      </c>
      <c r="M33" s="84"/>
    </row>
    <row r="34" spans="2:14" s="294" customFormat="1" ht="21" customHeight="1" x14ac:dyDescent="0.2">
      <c r="C34" s="335" t="s">
        <v>150</v>
      </c>
      <c r="G34" s="294" t="s">
        <v>150</v>
      </c>
      <c r="H34" s="335"/>
      <c r="L34" s="84" t="s">
        <v>150</v>
      </c>
      <c r="M34" s="84"/>
    </row>
    <row r="35" spans="2:14" s="1" customFormat="1" x14ac:dyDescent="0.3">
      <c r="B35" s="342" t="s">
        <v>150</v>
      </c>
      <c r="C35" s="342"/>
      <c r="D35" s="342"/>
      <c r="E35" s="336"/>
      <c r="L35" s="451" t="s">
        <v>150</v>
      </c>
      <c r="M35" s="451"/>
      <c r="N35" s="451"/>
    </row>
  </sheetData>
  <mergeCells count="4">
    <mergeCell ref="A1:R1"/>
    <mergeCell ref="A2:R2"/>
    <mergeCell ref="A3:R3"/>
    <mergeCell ref="L35:N35"/>
  </mergeCells>
  <pageMargins left="0.35433070866141703" right="0" top="0.35433070866141703" bottom="0.196850393700787" header="0.196850393700787" footer="0.196850393700787"/>
  <pageSetup paperSize="9" scale="5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workbookViewId="0">
      <selection activeCell="K36" sqref="K36"/>
    </sheetView>
  </sheetViews>
  <sheetFormatPr defaultColWidth="9" defaultRowHeight="21" x14ac:dyDescent="0.35"/>
  <cols>
    <col min="1" max="1" width="18.625" style="30" customWidth="1"/>
    <col min="2" max="2" width="16.75" style="36" customWidth="1"/>
    <col min="3" max="3" width="16.375" style="36" customWidth="1"/>
    <col min="4" max="4" width="15.375" style="36" customWidth="1"/>
    <col min="5" max="5" width="12.375" style="36" customWidth="1"/>
    <col min="6" max="6" width="16.75" style="36" customWidth="1"/>
    <col min="7" max="7" width="15.625" style="36" customWidth="1"/>
    <col min="8" max="8" width="16.75" style="36" customWidth="1"/>
    <col min="9" max="9" width="15.625" style="36" customWidth="1"/>
    <col min="10" max="10" width="14.25" style="36" customWidth="1"/>
    <col min="11" max="11" width="15.875" style="36" customWidth="1"/>
    <col min="12" max="12" width="15.25" style="36" customWidth="1"/>
    <col min="13" max="13" width="12.625" style="36" customWidth="1"/>
    <col min="14" max="14" width="15.25" style="36" customWidth="1"/>
    <col min="15" max="15" width="11.25" style="36" customWidth="1"/>
    <col min="16" max="16" width="14.25" style="36" customWidth="1"/>
    <col min="17" max="17" width="15.375" style="36" customWidth="1"/>
    <col min="18" max="19" width="11.375" style="36" customWidth="1"/>
    <col min="20" max="20" width="15.625" style="30" customWidth="1"/>
    <col min="21" max="16384" width="9" style="30"/>
  </cols>
  <sheetData>
    <row r="1" spans="1:20" x14ac:dyDescent="0.35">
      <c r="A1" s="360" t="s">
        <v>450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</row>
    <row r="2" spans="1:20" x14ac:dyDescent="0.35">
      <c r="A2" s="360" t="s">
        <v>452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</row>
    <row r="3" spans="1:20" x14ac:dyDescent="0.35">
      <c r="A3" s="452" t="s">
        <v>303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</row>
    <row r="4" spans="1:20" s="106" customFormat="1" x14ac:dyDescent="0.3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</row>
    <row r="5" spans="1:20" s="343" customFormat="1" ht="84" x14ac:dyDescent="0.2">
      <c r="A5" s="313" t="s">
        <v>25</v>
      </c>
      <c r="B5" s="314" t="s">
        <v>26</v>
      </c>
      <c r="C5" s="314" t="s">
        <v>27</v>
      </c>
      <c r="D5" s="314" t="s">
        <v>28</v>
      </c>
      <c r="E5" s="314" t="s">
        <v>306</v>
      </c>
      <c r="F5" s="314" t="s">
        <v>23</v>
      </c>
      <c r="G5" s="314" t="s">
        <v>451</v>
      </c>
      <c r="H5" s="314" t="s">
        <v>23</v>
      </c>
      <c r="I5" s="314" t="s">
        <v>267</v>
      </c>
      <c r="J5" s="314" t="s">
        <v>440</v>
      </c>
      <c r="K5" s="314" t="s">
        <v>164</v>
      </c>
      <c r="L5" s="314" t="s">
        <v>148</v>
      </c>
      <c r="M5" s="314" t="s">
        <v>441</v>
      </c>
      <c r="N5" s="314" t="s">
        <v>154</v>
      </c>
      <c r="O5" s="314" t="s">
        <v>442</v>
      </c>
      <c r="P5" s="314" t="s">
        <v>443</v>
      </c>
      <c r="Q5" s="314" t="s">
        <v>444</v>
      </c>
      <c r="R5" s="314" t="s">
        <v>445</v>
      </c>
      <c r="S5" s="314" t="s">
        <v>446</v>
      </c>
      <c r="T5" s="314" t="s">
        <v>29</v>
      </c>
    </row>
    <row r="6" spans="1:20" s="5" customFormat="1" x14ac:dyDescent="0.2">
      <c r="A6" s="93" t="s">
        <v>95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</row>
    <row r="7" spans="1:20" s="5" customFormat="1" x14ac:dyDescent="0.2">
      <c r="A7" s="95" t="s">
        <v>29</v>
      </c>
      <c r="B7" s="96">
        <v>36387949</v>
      </c>
      <c r="C7" s="96">
        <v>30836400.16</v>
      </c>
      <c r="D7" s="96">
        <v>283218.40000000002</v>
      </c>
      <c r="E7" s="96"/>
      <c r="F7" s="96">
        <v>31119618.559999999</v>
      </c>
      <c r="G7" s="96">
        <v>144000</v>
      </c>
      <c r="H7" s="96">
        <v>31263618.559999999</v>
      </c>
      <c r="I7" s="96">
        <v>0</v>
      </c>
      <c r="J7" s="96">
        <v>0</v>
      </c>
      <c r="K7" s="96">
        <v>0</v>
      </c>
      <c r="L7" s="96">
        <v>0</v>
      </c>
      <c r="M7" s="96"/>
      <c r="N7" s="96">
        <v>0</v>
      </c>
      <c r="O7" s="96">
        <v>0</v>
      </c>
      <c r="P7" s="96">
        <v>0</v>
      </c>
      <c r="Q7" s="96"/>
      <c r="R7" s="96"/>
      <c r="S7" s="96"/>
      <c r="T7" s="96">
        <v>31263618.559999999</v>
      </c>
    </row>
    <row r="8" spans="1:20" s="5" customFormat="1" x14ac:dyDescent="0.2">
      <c r="A8" s="95" t="s">
        <v>30</v>
      </c>
      <c r="B8" s="96">
        <v>7597064</v>
      </c>
      <c r="C8" s="96">
        <f>SUM(F8)</f>
        <v>6761711</v>
      </c>
      <c r="D8" s="96">
        <v>0</v>
      </c>
      <c r="E8" s="96"/>
      <c r="F8" s="96">
        <f t="shared" ref="F8:F17" si="0">SUM(I8:T8)</f>
        <v>6761711</v>
      </c>
      <c r="G8" s="96"/>
      <c r="H8" s="96">
        <v>6761711</v>
      </c>
      <c r="I8" s="96">
        <v>6761711</v>
      </c>
      <c r="J8" s="96">
        <v>0</v>
      </c>
      <c r="K8" s="96">
        <v>0</v>
      </c>
      <c r="L8" s="96">
        <v>0</v>
      </c>
      <c r="M8" s="96"/>
      <c r="N8" s="96">
        <v>0</v>
      </c>
      <c r="O8" s="96">
        <v>0</v>
      </c>
      <c r="P8" s="96">
        <v>0</v>
      </c>
      <c r="Q8" s="96"/>
      <c r="R8" s="96"/>
      <c r="S8" s="96"/>
      <c r="T8" s="96">
        <v>0</v>
      </c>
    </row>
    <row r="9" spans="1:20" s="5" customFormat="1" x14ac:dyDescent="0.2">
      <c r="A9" s="95" t="s">
        <v>31</v>
      </c>
      <c r="B9" s="96">
        <v>55452450</v>
      </c>
      <c r="C9" s="96">
        <v>48116782.479999997</v>
      </c>
      <c r="D9" s="96">
        <v>900000</v>
      </c>
      <c r="E9" s="96"/>
      <c r="F9" s="96">
        <f>C9+D9</f>
        <v>49016782.479999997</v>
      </c>
      <c r="G9" s="96"/>
      <c r="H9" s="96">
        <f>F9+G9</f>
        <v>49016782.479999997</v>
      </c>
      <c r="I9" s="96">
        <v>25595747.48</v>
      </c>
      <c r="J9" s="96">
        <v>2889500</v>
      </c>
      <c r="K9" s="96">
        <v>7162910</v>
      </c>
      <c r="L9" s="96">
        <v>5419254</v>
      </c>
      <c r="M9" s="96">
        <v>766200</v>
      </c>
      <c r="N9" s="96">
        <v>7183171</v>
      </c>
      <c r="O9" s="96">
        <v>0</v>
      </c>
      <c r="P9" s="96">
        <v>0</v>
      </c>
      <c r="Q9" s="96"/>
      <c r="R9" s="96"/>
      <c r="S9" s="96"/>
      <c r="T9" s="96">
        <v>0</v>
      </c>
    </row>
    <row r="10" spans="1:20" s="5" customFormat="1" x14ac:dyDescent="0.2">
      <c r="A10" s="95" t="s">
        <v>32</v>
      </c>
      <c r="B10" s="96">
        <v>8045100</v>
      </c>
      <c r="C10" s="96">
        <v>6880951</v>
      </c>
      <c r="D10" s="96">
        <v>72000</v>
      </c>
      <c r="E10" s="96"/>
      <c r="F10" s="96">
        <f>C10+D10</f>
        <v>6952951</v>
      </c>
      <c r="G10" s="96"/>
      <c r="H10" s="96">
        <f>F10+G10</f>
        <v>6952951</v>
      </c>
      <c r="I10" s="96">
        <v>5321612</v>
      </c>
      <c r="J10" s="96">
        <v>205180</v>
      </c>
      <c r="K10" s="96">
        <v>163296</v>
      </c>
      <c r="L10" s="96">
        <v>332558</v>
      </c>
      <c r="M10" s="96">
        <v>0</v>
      </c>
      <c r="N10" s="96">
        <v>930305</v>
      </c>
      <c r="O10" s="96">
        <v>0</v>
      </c>
      <c r="P10" s="96">
        <v>0</v>
      </c>
      <c r="Q10" s="96"/>
      <c r="R10" s="96"/>
      <c r="S10" s="96"/>
      <c r="T10" s="96">
        <v>0</v>
      </c>
    </row>
    <row r="11" spans="1:20" s="5" customFormat="1" x14ac:dyDescent="0.2">
      <c r="A11" s="95" t="s">
        <v>33</v>
      </c>
      <c r="B11" s="96">
        <v>26679186</v>
      </c>
      <c r="C11" s="96">
        <v>15833410.43</v>
      </c>
      <c r="D11" s="96">
        <v>0</v>
      </c>
      <c r="E11" s="96">
        <v>-151146.9</v>
      </c>
      <c r="F11" s="96">
        <v>15682263.460000001</v>
      </c>
      <c r="G11" s="96">
        <v>159500</v>
      </c>
      <c r="H11" s="96">
        <v>15841763.460000001</v>
      </c>
      <c r="I11" s="96">
        <v>4212871.46</v>
      </c>
      <c r="J11" s="96">
        <v>780578.13</v>
      </c>
      <c r="K11" s="96">
        <v>3844496.1</v>
      </c>
      <c r="L11" s="96">
        <v>3338536.4</v>
      </c>
      <c r="M11" s="96">
        <v>104300</v>
      </c>
      <c r="N11" s="96">
        <v>2339196.34</v>
      </c>
      <c r="O11" s="96">
        <v>29300</v>
      </c>
      <c r="P11" s="96">
        <v>1284570</v>
      </c>
      <c r="Q11" s="96"/>
      <c r="R11" s="96">
        <v>59062</v>
      </c>
      <c r="S11" s="96"/>
      <c r="T11" s="96">
        <v>0</v>
      </c>
    </row>
    <row r="12" spans="1:20" s="5" customFormat="1" x14ac:dyDescent="0.2">
      <c r="A12" s="95" t="s">
        <v>34</v>
      </c>
      <c r="B12" s="96">
        <v>13075479</v>
      </c>
      <c r="C12" s="96">
        <v>10976487.039999999</v>
      </c>
      <c r="D12" s="96">
        <v>72900</v>
      </c>
      <c r="E12" s="96"/>
      <c r="F12" s="96">
        <f>C12+D12</f>
        <v>11049387.039999999</v>
      </c>
      <c r="G12" s="96">
        <v>144008</v>
      </c>
      <c r="H12" s="96">
        <v>11193395.039999999</v>
      </c>
      <c r="I12" s="96">
        <v>1465907.45</v>
      </c>
      <c r="J12" s="96">
        <v>324960</v>
      </c>
      <c r="K12" s="96">
        <v>5627841.2599999998</v>
      </c>
      <c r="L12" s="96">
        <v>1495198</v>
      </c>
      <c r="M12" s="96">
        <v>11260</v>
      </c>
      <c r="N12" s="96">
        <v>2195186.33</v>
      </c>
      <c r="O12" s="96">
        <v>0</v>
      </c>
      <c r="P12" s="96">
        <v>0</v>
      </c>
      <c r="Q12" s="96"/>
      <c r="R12" s="96"/>
      <c r="S12" s="96">
        <v>73042</v>
      </c>
      <c r="T12" s="96">
        <v>0</v>
      </c>
    </row>
    <row r="13" spans="1:20" s="5" customFormat="1" x14ac:dyDescent="0.2">
      <c r="A13" s="95" t="s">
        <v>35</v>
      </c>
      <c r="B13" s="96">
        <v>4427000</v>
      </c>
      <c r="C13" s="96">
        <f>SUM(I13:T13)</f>
        <v>3266731.4699999997</v>
      </c>
      <c r="D13" s="96">
        <v>0</v>
      </c>
      <c r="E13" s="96"/>
      <c r="F13" s="96">
        <f t="shared" si="0"/>
        <v>3266731.4699999997</v>
      </c>
      <c r="G13" s="96"/>
      <c r="H13" s="96">
        <v>3266731.47</v>
      </c>
      <c r="I13" s="96">
        <v>1538634</v>
      </c>
      <c r="J13" s="96">
        <v>0</v>
      </c>
      <c r="K13" s="96">
        <v>140366.37</v>
      </c>
      <c r="L13" s="96">
        <v>615847.76</v>
      </c>
      <c r="M13" s="96">
        <v>0</v>
      </c>
      <c r="N13" s="96">
        <v>971883.34</v>
      </c>
      <c r="O13" s="96">
        <v>0</v>
      </c>
      <c r="P13" s="96">
        <v>0</v>
      </c>
      <c r="Q13" s="96"/>
      <c r="R13" s="96"/>
      <c r="S13" s="96"/>
      <c r="T13" s="96">
        <v>0</v>
      </c>
    </row>
    <row r="14" spans="1:20" s="5" customFormat="1" x14ac:dyDescent="0.2">
      <c r="A14" s="95" t="s">
        <v>36</v>
      </c>
      <c r="B14" s="96">
        <v>4710750</v>
      </c>
      <c r="C14" s="96">
        <v>3165162</v>
      </c>
      <c r="D14" s="96">
        <v>0</v>
      </c>
      <c r="E14" s="96"/>
      <c r="F14" s="96">
        <v>3165162</v>
      </c>
      <c r="G14" s="96">
        <v>663600</v>
      </c>
      <c r="H14" s="96">
        <v>3828762</v>
      </c>
      <c r="I14" s="96">
        <v>1857272</v>
      </c>
      <c r="J14" s="96">
        <v>671800</v>
      </c>
      <c r="K14" s="96">
        <v>226190</v>
      </c>
      <c r="L14" s="96">
        <v>870350</v>
      </c>
      <c r="M14" s="96">
        <v>33400</v>
      </c>
      <c r="N14" s="96">
        <v>169750</v>
      </c>
      <c r="O14" s="96">
        <v>0</v>
      </c>
      <c r="P14" s="96">
        <v>0</v>
      </c>
      <c r="Q14" s="96"/>
      <c r="R14" s="96"/>
      <c r="S14" s="96"/>
      <c r="T14" s="96">
        <v>0</v>
      </c>
    </row>
    <row r="15" spans="1:20" s="5" customFormat="1" x14ac:dyDescent="0.2">
      <c r="A15" s="95" t="s">
        <v>37</v>
      </c>
      <c r="B15" s="96">
        <v>15958000</v>
      </c>
      <c r="C15" s="96">
        <v>14101184</v>
      </c>
      <c r="D15" s="96">
        <v>20093499.989999998</v>
      </c>
      <c r="E15" s="96">
        <v>-168270.65</v>
      </c>
      <c r="F15" s="96">
        <v>34026413.340000004</v>
      </c>
      <c r="G15" s="96">
        <v>16538841</v>
      </c>
      <c r="H15" s="351">
        <v>50565254.340000004</v>
      </c>
      <c r="I15" s="96">
        <v>0</v>
      </c>
      <c r="J15" s="96">
        <v>0</v>
      </c>
      <c r="K15" s="96">
        <v>268500</v>
      </c>
      <c r="L15" s="96">
        <v>0</v>
      </c>
      <c r="M15" s="96"/>
      <c r="N15" s="96">
        <v>13162025</v>
      </c>
      <c r="O15" s="96">
        <v>0</v>
      </c>
      <c r="P15" s="96">
        <v>0</v>
      </c>
      <c r="Q15" s="96">
        <v>37302999.990000002</v>
      </c>
      <c r="R15" s="96"/>
      <c r="S15" s="96"/>
      <c r="T15" s="96">
        <v>0</v>
      </c>
    </row>
    <row r="16" spans="1:20" s="5" customFormat="1" x14ac:dyDescent="0.2">
      <c r="A16" s="95" t="s">
        <v>38</v>
      </c>
      <c r="B16" s="96">
        <v>35000</v>
      </c>
      <c r="C16" s="96">
        <f>SUM(I16:T16)</f>
        <v>30000</v>
      </c>
      <c r="D16" s="96">
        <v>0</v>
      </c>
      <c r="E16" s="96"/>
      <c r="F16" s="96">
        <f t="shared" si="0"/>
        <v>30000</v>
      </c>
      <c r="G16" s="96"/>
      <c r="H16" s="96">
        <v>30000</v>
      </c>
      <c r="I16" s="96">
        <v>30000</v>
      </c>
      <c r="J16" s="96">
        <v>0</v>
      </c>
      <c r="K16" s="96">
        <v>0</v>
      </c>
      <c r="L16" s="96">
        <v>0</v>
      </c>
      <c r="M16" s="96"/>
      <c r="N16" s="96">
        <v>0</v>
      </c>
      <c r="O16" s="96">
        <v>0</v>
      </c>
      <c r="P16" s="96">
        <v>0</v>
      </c>
      <c r="Q16" s="96"/>
      <c r="R16" s="96"/>
      <c r="S16" s="96"/>
      <c r="T16" s="96">
        <v>0</v>
      </c>
    </row>
    <row r="17" spans="1:20" s="5" customFormat="1" x14ac:dyDescent="0.2">
      <c r="A17" s="97" t="s">
        <v>39</v>
      </c>
      <c r="B17" s="98">
        <v>11902000</v>
      </c>
      <c r="C17" s="96">
        <v>8804783.0099999998</v>
      </c>
      <c r="D17" s="98">
        <v>48000</v>
      </c>
      <c r="E17" s="98"/>
      <c r="F17" s="96">
        <f t="shared" si="0"/>
        <v>8852783.0099999998</v>
      </c>
      <c r="G17" s="98"/>
      <c r="H17" s="96">
        <v>8852783.0099999998</v>
      </c>
      <c r="I17" s="98">
        <v>40000</v>
      </c>
      <c r="J17" s="98">
        <v>0</v>
      </c>
      <c r="K17" s="98">
        <v>8516420</v>
      </c>
      <c r="L17" s="98">
        <v>128000</v>
      </c>
      <c r="M17" s="98">
        <v>50000</v>
      </c>
      <c r="N17" s="98">
        <v>28363.01</v>
      </c>
      <c r="O17" s="98">
        <v>40000</v>
      </c>
      <c r="P17" s="96">
        <v>50000</v>
      </c>
      <c r="Q17" s="96"/>
      <c r="R17" s="96"/>
      <c r="S17" s="96"/>
      <c r="T17" s="96">
        <v>0</v>
      </c>
    </row>
    <row r="18" spans="1:20" s="8" customFormat="1" x14ac:dyDescent="0.2">
      <c r="A18" s="292" t="s">
        <v>40</v>
      </c>
      <c r="B18" s="99">
        <f>+SUM(B7:B17)</f>
        <v>184269978</v>
      </c>
      <c r="C18" s="99">
        <f t="shared" ref="C18:D18" si="1">+SUM(C7:C17)</f>
        <v>148773602.58999997</v>
      </c>
      <c r="D18" s="99">
        <f t="shared" si="1"/>
        <v>21469618.389999997</v>
      </c>
      <c r="E18" s="99">
        <f>SUM(E11:E17)</f>
        <v>-319417.55</v>
      </c>
      <c r="F18" s="99">
        <f>SUM(F7:F17)</f>
        <v>169923803.35999998</v>
      </c>
      <c r="G18" s="99">
        <f t="shared" ref="G18:H18" si="2">SUM(G7:G17)</f>
        <v>17649949</v>
      </c>
      <c r="H18" s="99">
        <f t="shared" si="2"/>
        <v>187573752.35999998</v>
      </c>
      <c r="I18" s="99">
        <f t="shared" ref="I18:T18" si="3">+SUM(I7:I17)</f>
        <v>46823755.390000008</v>
      </c>
      <c r="J18" s="99">
        <f t="shared" si="3"/>
        <v>4872018.13</v>
      </c>
      <c r="K18" s="99">
        <f t="shared" si="3"/>
        <v>25950019.73</v>
      </c>
      <c r="L18" s="99">
        <f t="shared" si="3"/>
        <v>12199744.16</v>
      </c>
      <c r="M18" s="99">
        <f t="shared" si="3"/>
        <v>965160</v>
      </c>
      <c r="N18" s="99">
        <f t="shared" si="3"/>
        <v>26979880.02</v>
      </c>
      <c r="O18" s="99">
        <f t="shared" si="3"/>
        <v>69300</v>
      </c>
      <c r="P18" s="99">
        <f t="shared" si="3"/>
        <v>1334570</v>
      </c>
      <c r="Q18" s="99">
        <f t="shared" si="3"/>
        <v>37302999.990000002</v>
      </c>
      <c r="R18" s="99">
        <f t="shared" si="3"/>
        <v>59062</v>
      </c>
      <c r="S18" s="99">
        <f t="shared" si="3"/>
        <v>73042</v>
      </c>
      <c r="T18" s="99">
        <f t="shared" si="3"/>
        <v>31263618.559999999</v>
      </c>
    </row>
    <row r="19" spans="1:20" s="5" customFormat="1" x14ac:dyDescent="0.2">
      <c r="A19" s="100" t="s">
        <v>96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0" s="5" customFormat="1" x14ac:dyDescent="0.2">
      <c r="A20" s="95" t="s">
        <v>41</v>
      </c>
      <c r="B20" s="96">
        <v>12073000</v>
      </c>
      <c r="C20" s="96">
        <v>3867496.46</v>
      </c>
      <c r="D20" s="96"/>
      <c r="E20" s="96"/>
      <c r="F20" s="96">
        <v>3867496.46</v>
      </c>
      <c r="G20" s="96"/>
      <c r="H20" s="96">
        <f>SUM(F20:G20)</f>
        <v>3867496.46</v>
      </c>
      <c r="I20" s="96">
        <v>0</v>
      </c>
      <c r="J20" s="96">
        <v>0</v>
      </c>
      <c r="K20" s="96">
        <v>0</v>
      </c>
      <c r="L20" s="96">
        <v>0</v>
      </c>
      <c r="M20" s="96"/>
      <c r="N20" s="96">
        <v>0</v>
      </c>
      <c r="O20" s="96">
        <v>0</v>
      </c>
      <c r="P20" s="96">
        <v>0</v>
      </c>
      <c r="Q20" s="96"/>
      <c r="R20" s="96"/>
      <c r="S20" s="96"/>
      <c r="T20" s="96">
        <v>0</v>
      </c>
    </row>
    <row r="21" spans="1:20" s="346" customFormat="1" ht="42" x14ac:dyDescent="0.2">
      <c r="A21" s="344" t="s">
        <v>42</v>
      </c>
      <c r="B21" s="345">
        <v>5634266</v>
      </c>
      <c r="C21" s="345">
        <v>5843781.7999999998</v>
      </c>
      <c r="D21" s="345"/>
      <c r="E21" s="345"/>
      <c r="F21" s="345">
        <v>5843781.7999999998</v>
      </c>
      <c r="G21" s="345"/>
      <c r="H21" s="345">
        <f>SUM(F21:G21)</f>
        <v>5843781.7999999998</v>
      </c>
      <c r="I21" s="345">
        <v>0</v>
      </c>
      <c r="J21" s="345">
        <v>0</v>
      </c>
      <c r="K21" s="345">
        <v>0</v>
      </c>
      <c r="L21" s="345">
        <v>0</v>
      </c>
      <c r="M21" s="345"/>
      <c r="N21" s="345">
        <v>0</v>
      </c>
      <c r="O21" s="345">
        <v>0</v>
      </c>
      <c r="P21" s="345">
        <v>0</v>
      </c>
      <c r="Q21" s="345"/>
      <c r="R21" s="345"/>
      <c r="S21" s="345"/>
      <c r="T21" s="345">
        <v>0</v>
      </c>
    </row>
    <row r="22" spans="1:20" s="5" customFormat="1" x14ac:dyDescent="0.2">
      <c r="A22" s="95" t="s">
        <v>43</v>
      </c>
      <c r="B22" s="96">
        <v>6975250</v>
      </c>
      <c r="C22" s="96">
        <v>7064196.9000000004</v>
      </c>
      <c r="D22" s="96"/>
      <c r="E22" s="96"/>
      <c r="F22" s="96">
        <v>7064196.9000000004</v>
      </c>
      <c r="G22" s="96"/>
      <c r="H22" s="96">
        <f>SUM(F22:G22)</f>
        <v>7064196.9000000004</v>
      </c>
      <c r="I22" s="96">
        <v>0</v>
      </c>
      <c r="J22" s="96">
        <v>0</v>
      </c>
      <c r="K22" s="96">
        <v>0</v>
      </c>
      <c r="L22" s="96">
        <v>0</v>
      </c>
      <c r="M22" s="96"/>
      <c r="N22" s="96">
        <v>0</v>
      </c>
      <c r="O22" s="96">
        <v>0</v>
      </c>
      <c r="P22" s="96">
        <v>0</v>
      </c>
      <c r="Q22" s="96"/>
      <c r="R22" s="96"/>
      <c r="S22" s="96"/>
      <c r="T22" s="96">
        <v>0</v>
      </c>
    </row>
    <row r="23" spans="1:20" s="346" customFormat="1" ht="63" x14ac:dyDescent="0.2">
      <c r="A23" s="344" t="s">
        <v>304</v>
      </c>
      <c r="B23" s="345">
        <v>160000</v>
      </c>
      <c r="C23" s="345">
        <v>259894</v>
      </c>
      <c r="D23" s="345"/>
      <c r="E23" s="345"/>
      <c r="F23" s="345">
        <v>259894</v>
      </c>
      <c r="G23" s="345"/>
      <c r="H23" s="345">
        <f t="shared" ref="H23:H29" si="4">SUM(F23:G23)</f>
        <v>259894</v>
      </c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</row>
    <row r="24" spans="1:20" s="5" customFormat="1" x14ac:dyDescent="0.2">
      <c r="A24" s="95" t="s">
        <v>44</v>
      </c>
      <c r="B24" s="96">
        <v>445100</v>
      </c>
      <c r="C24" s="96">
        <v>428185.14</v>
      </c>
      <c r="D24" s="96"/>
      <c r="E24" s="96"/>
      <c r="F24" s="96">
        <v>428185.14</v>
      </c>
      <c r="G24" s="96"/>
      <c r="H24" s="96">
        <f t="shared" si="4"/>
        <v>428185.14</v>
      </c>
      <c r="I24" s="96">
        <v>0</v>
      </c>
      <c r="J24" s="96">
        <v>0</v>
      </c>
      <c r="K24" s="96">
        <v>0</v>
      </c>
      <c r="L24" s="96">
        <v>0</v>
      </c>
      <c r="M24" s="96"/>
      <c r="N24" s="96">
        <v>0</v>
      </c>
      <c r="O24" s="96">
        <v>0</v>
      </c>
      <c r="P24" s="96">
        <v>0</v>
      </c>
      <c r="Q24" s="96"/>
      <c r="R24" s="96"/>
      <c r="S24" s="96"/>
      <c r="T24" s="96">
        <v>0</v>
      </c>
    </row>
    <row r="25" spans="1:20" s="5" customFormat="1" x14ac:dyDescent="0.2">
      <c r="A25" s="95" t="s">
        <v>305</v>
      </c>
      <c r="B25" s="96">
        <v>10000</v>
      </c>
      <c r="C25" s="96">
        <v>25000</v>
      </c>
      <c r="D25" s="96"/>
      <c r="E25" s="96"/>
      <c r="F25" s="96">
        <v>25000</v>
      </c>
      <c r="G25" s="96"/>
      <c r="H25" s="96">
        <f t="shared" si="4"/>
        <v>25000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</row>
    <row r="26" spans="1:20" s="5" customFormat="1" x14ac:dyDescent="0.2">
      <c r="A26" s="95" t="s">
        <v>45</v>
      </c>
      <c r="B26" s="96">
        <v>80943030</v>
      </c>
      <c r="C26" s="96">
        <v>68815706.569999993</v>
      </c>
      <c r="D26" s="96"/>
      <c r="E26" s="96"/>
      <c r="F26" s="96">
        <v>68815706.569999993</v>
      </c>
      <c r="G26" s="96"/>
      <c r="H26" s="96">
        <f t="shared" si="4"/>
        <v>68815706.569999993</v>
      </c>
      <c r="I26" s="96">
        <v>0</v>
      </c>
      <c r="J26" s="96">
        <v>0</v>
      </c>
      <c r="K26" s="96">
        <v>0</v>
      </c>
      <c r="L26" s="96">
        <v>0</v>
      </c>
      <c r="M26" s="96"/>
      <c r="N26" s="96">
        <v>0</v>
      </c>
      <c r="O26" s="96">
        <v>0</v>
      </c>
      <c r="P26" s="96">
        <v>0</v>
      </c>
      <c r="Q26" s="96"/>
      <c r="R26" s="96"/>
      <c r="S26" s="96"/>
      <c r="T26" s="96">
        <v>0</v>
      </c>
    </row>
    <row r="27" spans="1:20" s="5" customFormat="1" x14ac:dyDescent="0.2">
      <c r="A27" s="95" t="s">
        <v>46</v>
      </c>
      <c r="B27" s="96">
        <v>78029332</v>
      </c>
      <c r="C27" s="96">
        <v>70641255.150000006</v>
      </c>
      <c r="D27" s="96"/>
      <c r="E27" s="96"/>
      <c r="F27" s="96">
        <v>70641255.150000006</v>
      </c>
      <c r="G27" s="96"/>
      <c r="H27" s="96">
        <f t="shared" si="4"/>
        <v>70641255.150000006</v>
      </c>
      <c r="I27" s="96">
        <v>0</v>
      </c>
      <c r="J27" s="96">
        <v>0</v>
      </c>
      <c r="K27" s="96">
        <v>0</v>
      </c>
      <c r="L27" s="96">
        <v>0</v>
      </c>
      <c r="M27" s="96"/>
      <c r="N27" s="96">
        <v>0</v>
      </c>
      <c r="O27" s="96">
        <v>0</v>
      </c>
      <c r="P27" s="96">
        <v>0</v>
      </c>
      <c r="Q27" s="96"/>
      <c r="R27" s="96"/>
      <c r="S27" s="96"/>
      <c r="T27" s="96">
        <v>0</v>
      </c>
    </row>
    <row r="28" spans="1:20" s="346" customFormat="1" ht="42" x14ac:dyDescent="0.2">
      <c r="A28" s="347" t="s">
        <v>47</v>
      </c>
      <c r="B28" s="348"/>
      <c r="C28" s="348">
        <v>0</v>
      </c>
      <c r="D28" s="348">
        <v>21469618.390000001</v>
      </c>
      <c r="E28" s="348"/>
      <c r="F28" s="348">
        <v>21469618.390000001</v>
      </c>
      <c r="G28" s="348"/>
      <c r="H28" s="350">
        <f t="shared" si="4"/>
        <v>21469618.390000001</v>
      </c>
      <c r="I28" s="348">
        <v>0</v>
      </c>
      <c r="J28" s="348">
        <v>0</v>
      </c>
      <c r="K28" s="348">
        <v>0</v>
      </c>
      <c r="L28" s="348">
        <v>0</v>
      </c>
      <c r="M28" s="348"/>
      <c r="N28" s="348">
        <v>0</v>
      </c>
      <c r="O28" s="348">
        <v>0</v>
      </c>
      <c r="P28" s="348">
        <v>0</v>
      </c>
      <c r="Q28" s="348"/>
      <c r="R28" s="348"/>
      <c r="S28" s="348"/>
      <c r="T28" s="348">
        <v>0</v>
      </c>
    </row>
    <row r="29" spans="1:20" s="8" customFormat="1" ht="21.75" thickBot="1" x14ac:dyDescent="0.25">
      <c r="A29" s="102" t="s">
        <v>48</v>
      </c>
      <c r="B29" s="103">
        <f>+SUM(B20:B28)</f>
        <v>184269978</v>
      </c>
      <c r="C29" s="103">
        <f t="shared" ref="C29:F29" si="5">+SUM(C20:C28)</f>
        <v>156945516.01999998</v>
      </c>
      <c r="D29" s="103">
        <f t="shared" si="5"/>
        <v>21469618.390000001</v>
      </c>
      <c r="E29" s="103"/>
      <c r="F29" s="103">
        <f t="shared" si="5"/>
        <v>178415134.40999997</v>
      </c>
      <c r="G29" s="103"/>
      <c r="H29" s="349">
        <f t="shared" si="4"/>
        <v>178415134.40999997</v>
      </c>
      <c r="I29" s="103">
        <v>0</v>
      </c>
      <c r="J29" s="103">
        <v>0</v>
      </c>
      <c r="K29" s="103">
        <v>0</v>
      </c>
      <c r="L29" s="103">
        <v>0</v>
      </c>
      <c r="M29" s="103"/>
      <c r="N29" s="103">
        <v>0</v>
      </c>
      <c r="O29" s="103">
        <v>0</v>
      </c>
      <c r="P29" s="103">
        <v>0</v>
      </c>
      <c r="Q29" s="103"/>
      <c r="R29" s="103"/>
      <c r="S29" s="103"/>
      <c r="T29" s="103">
        <v>0</v>
      </c>
    </row>
    <row r="30" spans="1:20" s="5" customFormat="1" ht="22.5" thickTop="1" thickBot="1" x14ac:dyDescent="0.25">
      <c r="A30" s="5" t="s">
        <v>49</v>
      </c>
      <c r="B30" s="11"/>
      <c r="C30" s="11"/>
      <c r="D30" s="11"/>
      <c r="E30" s="11"/>
      <c r="F30" s="104">
        <f>+F29-F18</f>
        <v>8491331.0499999821</v>
      </c>
      <c r="G30" s="56"/>
      <c r="H30" s="56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20" ht="21.75" thickTop="1" x14ac:dyDescent="0.35">
      <c r="F31" s="69"/>
      <c r="G31" s="69"/>
      <c r="H31" s="69"/>
    </row>
    <row r="32" spans="1:20" x14ac:dyDescent="0.35">
      <c r="F32" s="69"/>
      <c r="G32" s="69"/>
      <c r="H32" s="69"/>
    </row>
    <row r="33" spans="2:16" s="5" customFormat="1" x14ac:dyDescent="0.2">
      <c r="C33" s="160" t="s">
        <v>150</v>
      </c>
      <c r="I33" s="5" t="s">
        <v>150</v>
      </c>
      <c r="J33" s="160"/>
      <c r="N33" s="11" t="s">
        <v>150</v>
      </c>
      <c r="O33" s="11"/>
    </row>
    <row r="34" spans="2:16" s="5" customFormat="1" x14ac:dyDescent="0.2">
      <c r="C34" s="160" t="s">
        <v>150</v>
      </c>
      <c r="I34" s="5" t="s">
        <v>150</v>
      </c>
      <c r="J34" s="160"/>
      <c r="N34" s="11" t="s">
        <v>150</v>
      </c>
      <c r="O34" s="11"/>
    </row>
    <row r="35" spans="2:16" s="36" customFormat="1" x14ac:dyDescent="0.35">
      <c r="B35" s="453" t="s">
        <v>150</v>
      </c>
      <c r="C35" s="453"/>
      <c r="D35" s="453"/>
      <c r="E35" s="295"/>
      <c r="N35" s="454" t="s">
        <v>150</v>
      </c>
      <c r="O35" s="454"/>
      <c r="P35" s="454"/>
    </row>
  </sheetData>
  <mergeCells count="5">
    <mergeCell ref="A1:T1"/>
    <mergeCell ref="A2:T2"/>
    <mergeCell ref="A3:T3"/>
    <mergeCell ref="B35:D35"/>
    <mergeCell ref="N35:P35"/>
  </mergeCells>
  <pageMargins left="0.35" right="0" top="0.25" bottom="0" header="0.3" footer="0.3"/>
  <pageSetup scale="42" orientation="landscape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opLeftCell="C1" workbookViewId="0">
      <selection activeCell="R31" sqref="R31"/>
    </sheetView>
  </sheetViews>
  <sheetFormatPr defaultColWidth="16.125" defaultRowHeight="18.75" x14ac:dyDescent="0.3"/>
  <cols>
    <col min="1" max="1" width="17.625" style="293" customWidth="1"/>
    <col min="2" max="3" width="14.625" style="1" customWidth="1"/>
    <col min="4" max="4" width="13.25" style="1" customWidth="1"/>
    <col min="5" max="5" width="11.625" style="1" customWidth="1"/>
    <col min="6" max="6" width="14.375" style="1" customWidth="1"/>
    <col min="7" max="7" width="13.375" style="1" customWidth="1"/>
    <col min="8" max="8" width="12.625" style="1" customWidth="1"/>
    <col min="9" max="9" width="15.125" style="1" customWidth="1"/>
    <col min="10" max="10" width="13.375" style="1" customWidth="1"/>
    <col min="11" max="11" width="13" style="1" customWidth="1"/>
    <col min="12" max="12" width="13.625" style="1" customWidth="1"/>
    <col min="13" max="13" width="13.125" style="1" customWidth="1"/>
    <col min="14" max="14" width="11" style="1" customWidth="1"/>
    <col min="15" max="15" width="13.625" style="1" customWidth="1"/>
    <col min="16" max="16" width="10.75" style="1" customWidth="1"/>
    <col min="17" max="17" width="12.25" style="1" customWidth="1"/>
    <col min="18" max="18" width="13.25" style="1" customWidth="1"/>
    <col min="19" max="19" width="9.875" style="1" customWidth="1"/>
    <col min="20" max="20" width="9.75" style="1" customWidth="1"/>
    <col min="21" max="21" width="13.25" style="293" customWidth="1"/>
    <col min="22" max="16384" width="16.125" style="293"/>
  </cols>
  <sheetData>
    <row r="1" spans="1:21" x14ac:dyDescent="0.3">
      <c r="A1" s="449" t="s">
        <v>450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</row>
    <row r="2" spans="1:21" x14ac:dyDescent="0.3">
      <c r="A2" s="449" t="s">
        <v>453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</row>
    <row r="3" spans="1:21" x14ac:dyDescent="0.3">
      <c r="A3" s="450" t="s">
        <v>303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</row>
    <row r="4" spans="1:21" s="352" customFormat="1" ht="87" customHeight="1" x14ac:dyDescent="0.2">
      <c r="A4" s="317" t="s">
        <v>25</v>
      </c>
      <c r="B4" s="318" t="s">
        <v>26</v>
      </c>
      <c r="C4" s="318" t="s">
        <v>27</v>
      </c>
      <c r="D4" s="318" t="s">
        <v>28</v>
      </c>
      <c r="E4" s="318" t="s">
        <v>306</v>
      </c>
      <c r="F4" s="318" t="s">
        <v>23</v>
      </c>
      <c r="G4" s="318" t="s">
        <v>451</v>
      </c>
      <c r="H4" s="318" t="s">
        <v>454</v>
      </c>
      <c r="I4" s="318" t="s">
        <v>23</v>
      </c>
      <c r="J4" s="318" t="s">
        <v>267</v>
      </c>
      <c r="K4" s="318" t="s">
        <v>440</v>
      </c>
      <c r="L4" s="318" t="s">
        <v>164</v>
      </c>
      <c r="M4" s="318" t="s">
        <v>148</v>
      </c>
      <c r="N4" s="318" t="s">
        <v>441</v>
      </c>
      <c r="O4" s="318" t="s">
        <v>154</v>
      </c>
      <c r="P4" s="318" t="s">
        <v>442</v>
      </c>
      <c r="Q4" s="318" t="s">
        <v>443</v>
      </c>
      <c r="R4" s="318" t="s">
        <v>444</v>
      </c>
      <c r="S4" s="318" t="s">
        <v>445</v>
      </c>
      <c r="T4" s="318" t="s">
        <v>446</v>
      </c>
      <c r="U4" s="318" t="s">
        <v>29</v>
      </c>
    </row>
    <row r="5" spans="1:21" s="294" customFormat="1" ht="21.75" customHeight="1" x14ac:dyDescent="0.2">
      <c r="A5" s="320" t="s">
        <v>95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</row>
    <row r="6" spans="1:21" s="294" customFormat="1" ht="21.75" customHeight="1" x14ac:dyDescent="0.2">
      <c r="A6" s="322" t="s">
        <v>29</v>
      </c>
      <c r="B6" s="323">
        <v>36387949</v>
      </c>
      <c r="C6" s="323">
        <v>30836400.16</v>
      </c>
      <c r="D6" s="323">
        <v>283218.40000000002</v>
      </c>
      <c r="E6" s="323"/>
      <c r="F6" s="323">
        <v>31119618.559999999</v>
      </c>
      <c r="G6" s="323">
        <v>144000</v>
      </c>
      <c r="H6" s="323"/>
      <c r="I6" s="323">
        <f>SUM(F6:H6)</f>
        <v>31263618.559999999</v>
      </c>
      <c r="J6" s="323">
        <v>0</v>
      </c>
      <c r="K6" s="323">
        <v>0</v>
      </c>
      <c r="L6" s="323">
        <v>0</v>
      </c>
      <c r="M6" s="323">
        <v>0</v>
      </c>
      <c r="N6" s="323"/>
      <c r="O6" s="323">
        <v>0</v>
      </c>
      <c r="P6" s="323">
        <v>0</v>
      </c>
      <c r="Q6" s="323">
        <v>0</v>
      </c>
      <c r="R6" s="323"/>
      <c r="S6" s="323"/>
      <c r="T6" s="323"/>
      <c r="U6" s="323">
        <v>31119618.559999999</v>
      </c>
    </row>
    <row r="7" spans="1:21" s="294" customFormat="1" ht="21.75" customHeight="1" x14ac:dyDescent="0.2">
      <c r="A7" s="322" t="s">
        <v>30</v>
      </c>
      <c r="B7" s="323">
        <v>7597064</v>
      </c>
      <c r="C7" s="323">
        <f>SUM(F7)</f>
        <v>6761711</v>
      </c>
      <c r="D7" s="323">
        <v>0</v>
      </c>
      <c r="E7" s="323"/>
      <c r="F7" s="323">
        <f t="shared" ref="F7:F16" si="0">SUM(J7:U7)</f>
        <v>6761711</v>
      </c>
      <c r="G7" s="323"/>
      <c r="H7" s="323"/>
      <c r="I7" s="323">
        <v>6761711</v>
      </c>
      <c r="J7" s="323">
        <v>6761711</v>
      </c>
      <c r="K7" s="323">
        <v>0</v>
      </c>
      <c r="L7" s="323">
        <v>0</v>
      </c>
      <c r="M7" s="323">
        <v>0</v>
      </c>
      <c r="N7" s="323"/>
      <c r="O7" s="323">
        <v>0</v>
      </c>
      <c r="P7" s="323">
        <v>0</v>
      </c>
      <c r="Q7" s="323">
        <v>0</v>
      </c>
      <c r="R7" s="323"/>
      <c r="S7" s="323"/>
      <c r="T7" s="323"/>
      <c r="U7" s="323">
        <v>0</v>
      </c>
    </row>
    <row r="8" spans="1:21" s="294" customFormat="1" ht="21.75" customHeight="1" x14ac:dyDescent="0.2">
      <c r="A8" s="322" t="s">
        <v>31</v>
      </c>
      <c r="B8" s="323">
        <v>55452450</v>
      </c>
      <c r="C8" s="323">
        <v>48116782.479999997</v>
      </c>
      <c r="D8" s="323">
        <v>900000</v>
      </c>
      <c r="E8" s="323"/>
      <c r="F8" s="323">
        <f>C8+D8</f>
        <v>49016782.479999997</v>
      </c>
      <c r="G8" s="323"/>
      <c r="H8" s="323"/>
      <c r="I8" s="323">
        <f>F8+G8</f>
        <v>49016782.479999997</v>
      </c>
      <c r="J8" s="323">
        <v>25595747.48</v>
      </c>
      <c r="K8" s="323">
        <v>2889500</v>
      </c>
      <c r="L8" s="323">
        <v>7162910</v>
      </c>
      <c r="M8" s="323">
        <v>5419254</v>
      </c>
      <c r="N8" s="323">
        <v>766200</v>
      </c>
      <c r="O8" s="323">
        <v>7183171</v>
      </c>
      <c r="P8" s="323">
        <v>0</v>
      </c>
      <c r="Q8" s="323">
        <v>0</v>
      </c>
      <c r="R8" s="323"/>
      <c r="S8" s="323"/>
      <c r="T8" s="323"/>
      <c r="U8" s="323">
        <v>0</v>
      </c>
    </row>
    <row r="9" spans="1:21" s="294" customFormat="1" ht="21.75" customHeight="1" x14ac:dyDescent="0.2">
      <c r="A9" s="322" t="s">
        <v>32</v>
      </c>
      <c r="B9" s="323">
        <v>8045100</v>
      </c>
      <c r="C9" s="323">
        <v>6880951</v>
      </c>
      <c r="D9" s="323">
        <v>72000</v>
      </c>
      <c r="E9" s="323"/>
      <c r="F9" s="323">
        <f>C9+D9</f>
        <v>6952951</v>
      </c>
      <c r="G9" s="323"/>
      <c r="H9" s="323"/>
      <c r="I9" s="323">
        <f>F9+G9</f>
        <v>6952951</v>
      </c>
      <c r="J9" s="323">
        <v>5321612</v>
      </c>
      <c r="K9" s="323">
        <v>205180</v>
      </c>
      <c r="L9" s="323">
        <v>163296</v>
      </c>
      <c r="M9" s="323">
        <v>332558</v>
      </c>
      <c r="N9" s="323">
        <v>0</v>
      </c>
      <c r="O9" s="323">
        <v>930305</v>
      </c>
      <c r="P9" s="323">
        <v>0</v>
      </c>
      <c r="Q9" s="323">
        <v>0</v>
      </c>
      <c r="R9" s="323"/>
      <c r="S9" s="323"/>
      <c r="T9" s="323"/>
      <c r="U9" s="323">
        <v>0</v>
      </c>
    </row>
    <row r="10" spans="1:21" s="294" customFormat="1" ht="21.75" customHeight="1" x14ac:dyDescent="0.2">
      <c r="A10" s="322" t="s">
        <v>33</v>
      </c>
      <c r="B10" s="323">
        <v>26679186</v>
      </c>
      <c r="C10" s="323">
        <v>15833410.43</v>
      </c>
      <c r="D10" s="323">
        <v>0</v>
      </c>
      <c r="E10" s="323">
        <v>-151146.9</v>
      </c>
      <c r="F10" s="323">
        <v>15682263.460000001</v>
      </c>
      <c r="G10" s="323">
        <v>159500</v>
      </c>
      <c r="H10" s="323"/>
      <c r="I10" s="323">
        <f>SUM(F10:H10)</f>
        <v>15841763.460000001</v>
      </c>
      <c r="J10" s="323">
        <v>4212871.46</v>
      </c>
      <c r="K10" s="323">
        <v>780578.13</v>
      </c>
      <c r="L10" s="323">
        <v>3844496.1</v>
      </c>
      <c r="M10" s="323">
        <v>3338536.4</v>
      </c>
      <c r="N10" s="323">
        <v>104300</v>
      </c>
      <c r="O10" s="323">
        <v>2339196.34</v>
      </c>
      <c r="P10" s="323">
        <v>29300</v>
      </c>
      <c r="Q10" s="323">
        <v>1284570</v>
      </c>
      <c r="R10" s="323"/>
      <c r="S10" s="323">
        <v>59062</v>
      </c>
      <c r="T10" s="323"/>
      <c r="U10" s="323">
        <v>0</v>
      </c>
    </row>
    <row r="11" spans="1:21" s="294" customFormat="1" ht="21.75" customHeight="1" x14ac:dyDescent="0.2">
      <c r="A11" s="322" t="s">
        <v>34</v>
      </c>
      <c r="B11" s="323">
        <v>13075479</v>
      </c>
      <c r="C11" s="323">
        <v>10976487.039999999</v>
      </c>
      <c r="D11" s="323">
        <v>72900</v>
      </c>
      <c r="E11" s="323"/>
      <c r="F11" s="323">
        <f>C11+D11</f>
        <v>11049387.039999999</v>
      </c>
      <c r="G11" s="323">
        <v>144008</v>
      </c>
      <c r="H11" s="323"/>
      <c r="I11" s="323">
        <f>SUM(F11:H11)</f>
        <v>11193395.039999999</v>
      </c>
      <c r="J11" s="323">
        <v>1465907.45</v>
      </c>
      <c r="K11" s="323">
        <v>324960</v>
      </c>
      <c r="L11" s="323">
        <v>5627841.2599999998</v>
      </c>
      <c r="M11" s="323">
        <v>1495198</v>
      </c>
      <c r="N11" s="323">
        <v>11260</v>
      </c>
      <c r="O11" s="323">
        <v>2195186.33</v>
      </c>
      <c r="P11" s="323">
        <v>0</v>
      </c>
      <c r="Q11" s="323">
        <v>0</v>
      </c>
      <c r="R11" s="323"/>
      <c r="S11" s="323"/>
      <c r="T11" s="323">
        <v>73042</v>
      </c>
      <c r="U11" s="323">
        <v>0</v>
      </c>
    </row>
    <row r="12" spans="1:21" s="294" customFormat="1" ht="21.75" customHeight="1" x14ac:dyDescent="0.2">
      <c r="A12" s="322" t="s">
        <v>35</v>
      </c>
      <c r="B12" s="323">
        <v>4427000</v>
      </c>
      <c r="C12" s="323">
        <f>SUM(J12:U12)</f>
        <v>3266731.4699999997</v>
      </c>
      <c r="D12" s="323">
        <v>0</v>
      </c>
      <c r="E12" s="323"/>
      <c r="F12" s="323">
        <f t="shared" si="0"/>
        <v>3266731.4699999997</v>
      </c>
      <c r="G12" s="323"/>
      <c r="H12" s="323"/>
      <c r="I12" s="323">
        <f t="shared" ref="I12:I16" si="1">SUM(F12:H12)</f>
        <v>3266731.4699999997</v>
      </c>
      <c r="J12" s="323">
        <v>1538634</v>
      </c>
      <c r="K12" s="323">
        <v>0</v>
      </c>
      <c r="L12" s="323">
        <v>140366.37</v>
      </c>
      <c r="M12" s="323">
        <v>615847.76</v>
      </c>
      <c r="N12" s="323">
        <v>0</v>
      </c>
      <c r="O12" s="323">
        <v>971883.34</v>
      </c>
      <c r="P12" s="323">
        <v>0</v>
      </c>
      <c r="Q12" s="323">
        <v>0</v>
      </c>
      <c r="R12" s="323"/>
      <c r="S12" s="323"/>
      <c r="T12" s="323"/>
      <c r="U12" s="323">
        <v>0</v>
      </c>
    </row>
    <row r="13" spans="1:21" s="294" customFormat="1" ht="21.75" customHeight="1" x14ac:dyDescent="0.2">
      <c r="A13" s="322" t="s">
        <v>36</v>
      </c>
      <c r="B13" s="323">
        <v>4710750</v>
      </c>
      <c r="C13" s="323">
        <v>3165162</v>
      </c>
      <c r="D13" s="323">
        <v>0</v>
      </c>
      <c r="E13" s="323"/>
      <c r="F13" s="323">
        <v>3165162</v>
      </c>
      <c r="G13" s="323">
        <v>663600</v>
      </c>
      <c r="H13" s="323"/>
      <c r="I13" s="323">
        <f t="shared" si="1"/>
        <v>3828762</v>
      </c>
      <c r="J13" s="323">
        <v>1857272</v>
      </c>
      <c r="K13" s="323">
        <v>671800</v>
      </c>
      <c r="L13" s="323">
        <v>226190</v>
      </c>
      <c r="M13" s="323">
        <v>870350</v>
      </c>
      <c r="N13" s="323">
        <v>33400</v>
      </c>
      <c r="O13" s="323">
        <v>169750</v>
      </c>
      <c r="P13" s="323">
        <v>0</v>
      </c>
      <c r="Q13" s="323">
        <v>0</v>
      </c>
      <c r="R13" s="323"/>
      <c r="S13" s="323"/>
      <c r="T13" s="323"/>
      <c r="U13" s="323">
        <v>0</v>
      </c>
    </row>
    <row r="14" spans="1:21" s="294" customFormat="1" ht="21.75" customHeight="1" x14ac:dyDescent="0.2">
      <c r="A14" s="322" t="s">
        <v>37</v>
      </c>
      <c r="B14" s="323">
        <v>15958000</v>
      </c>
      <c r="C14" s="323">
        <v>14101184</v>
      </c>
      <c r="D14" s="323">
        <v>20093499.989999998</v>
      </c>
      <c r="E14" s="323">
        <v>-168270.65</v>
      </c>
      <c r="F14" s="323">
        <v>34026413.340000004</v>
      </c>
      <c r="G14" s="323">
        <f>16993841-455000</f>
        <v>16538841</v>
      </c>
      <c r="H14" s="323">
        <v>6143500</v>
      </c>
      <c r="I14" s="323">
        <f t="shared" si="1"/>
        <v>56708754.340000004</v>
      </c>
      <c r="J14" s="323">
        <v>0</v>
      </c>
      <c r="K14" s="323">
        <v>0</v>
      </c>
      <c r="L14" s="323">
        <v>268500</v>
      </c>
      <c r="M14" s="323">
        <v>0</v>
      </c>
      <c r="N14" s="323"/>
      <c r="O14" s="323">
        <v>19760525</v>
      </c>
      <c r="P14" s="323">
        <v>0</v>
      </c>
      <c r="Q14" s="323">
        <v>0</v>
      </c>
      <c r="R14" s="323">
        <v>37302999.990000002</v>
      </c>
      <c r="S14" s="323"/>
      <c r="T14" s="323"/>
      <c r="U14" s="323">
        <v>0</v>
      </c>
    </row>
    <row r="15" spans="1:21" s="294" customFormat="1" ht="21.75" customHeight="1" x14ac:dyDescent="0.2">
      <c r="A15" s="322" t="s">
        <v>38</v>
      </c>
      <c r="B15" s="323">
        <v>35000</v>
      </c>
      <c r="C15" s="323">
        <f>SUM(J15:U15)</f>
        <v>30000</v>
      </c>
      <c r="D15" s="323">
        <v>0</v>
      </c>
      <c r="E15" s="323"/>
      <c r="F15" s="323">
        <f t="shared" si="0"/>
        <v>30000</v>
      </c>
      <c r="G15" s="323">
        <v>0</v>
      </c>
      <c r="H15" s="323"/>
      <c r="I15" s="323">
        <f t="shared" si="1"/>
        <v>30000</v>
      </c>
      <c r="J15" s="323">
        <v>30000</v>
      </c>
      <c r="K15" s="323">
        <v>0</v>
      </c>
      <c r="L15" s="323">
        <v>0</v>
      </c>
      <c r="M15" s="323">
        <v>0</v>
      </c>
      <c r="N15" s="323"/>
      <c r="O15" s="323">
        <v>0</v>
      </c>
      <c r="P15" s="323">
        <v>0</v>
      </c>
      <c r="Q15" s="323">
        <v>0</v>
      </c>
      <c r="R15" s="323"/>
      <c r="S15" s="323"/>
      <c r="T15" s="323"/>
      <c r="U15" s="323">
        <v>0</v>
      </c>
    </row>
    <row r="16" spans="1:21" s="294" customFormat="1" ht="21.75" customHeight="1" x14ac:dyDescent="0.2">
      <c r="A16" s="324" t="s">
        <v>39</v>
      </c>
      <c r="B16" s="325">
        <v>11902000</v>
      </c>
      <c r="C16" s="323">
        <v>8804783.0099999998</v>
      </c>
      <c r="D16" s="325">
        <v>48000</v>
      </c>
      <c r="E16" s="325"/>
      <c r="F16" s="323">
        <f t="shared" si="0"/>
        <v>8852783.0099999998</v>
      </c>
      <c r="G16" s="325"/>
      <c r="H16" s="325"/>
      <c r="I16" s="323">
        <f t="shared" si="1"/>
        <v>8852783.0099999998</v>
      </c>
      <c r="J16" s="325">
        <v>40000</v>
      </c>
      <c r="K16" s="325">
        <v>0</v>
      </c>
      <c r="L16" s="325">
        <v>8516420</v>
      </c>
      <c r="M16" s="325">
        <v>128000</v>
      </c>
      <c r="N16" s="325">
        <v>50000</v>
      </c>
      <c r="O16" s="325">
        <v>28363.01</v>
      </c>
      <c r="P16" s="325">
        <v>40000</v>
      </c>
      <c r="Q16" s="323">
        <v>50000</v>
      </c>
      <c r="R16" s="323"/>
      <c r="S16" s="323"/>
      <c r="T16" s="323"/>
      <c r="U16" s="323">
        <v>0</v>
      </c>
    </row>
    <row r="17" spans="1:21" s="328" customFormat="1" ht="21.75" customHeight="1" x14ac:dyDescent="0.2">
      <c r="A17" s="326" t="s">
        <v>447</v>
      </c>
      <c r="B17" s="327">
        <f>+SUM(B6:B16)</f>
        <v>184269978</v>
      </c>
      <c r="C17" s="327">
        <f t="shared" ref="C17:D17" si="2">+SUM(C6:C16)</f>
        <v>148773602.58999997</v>
      </c>
      <c r="D17" s="327">
        <f t="shared" si="2"/>
        <v>21469618.389999997</v>
      </c>
      <c r="E17" s="327">
        <f>SUM(E10:E16)</f>
        <v>-319417.55</v>
      </c>
      <c r="F17" s="327">
        <f>SUM(F6:F16)</f>
        <v>169923803.35999998</v>
      </c>
      <c r="G17" s="327">
        <f t="shared" ref="G17:I17" si="3">SUM(G6:G16)</f>
        <v>17649949</v>
      </c>
      <c r="H17" s="327">
        <f t="shared" si="3"/>
        <v>6143500</v>
      </c>
      <c r="I17" s="327">
        <f t="shared" si="3"/>
        <v>193717252.35999998</v>
      </c>
      <c r="J17" s="327">
        <f t="shared" ref="J17:U17" si="4">+SUM(J6:J16)</f>
        <v>46823755.390000008</v>
      </c>
      <c r="K17" s="327">
        <f t="shared" si="4"/>
        <v>4872018.13</v>
      </c>
      <c r="L17" s="327">
        <f t="shared" si="4"/>
        <v>25950019.73</v>
      </c>
      <c r="M17" s="327">
        <f t="shared" si="4"/>
        <v>12199744.16</v>
      </c>
      <c r="N17" s="327">
        <f t="shared" si="4"/>
        <v>965160</v>
      </c>
      <c r="O17" s="327">
        <f t="shared" si="4"/>
        <v>33578380.019999996</v>
      </c>
      <c r="P17" s="327">
        <f t="shared" si="4"/>
        <v>69300</v>
      </c>
      <c r="Q17" s="327">
        <f t="shared" si="4"/>
        <v>1334570</v>
      </c>
      <c r="R17" s="327">
        <f t="shared" si="4"/>
        <v>37302999.990000002</v>
      </c>
      <c r="S17" s="327">
        <f t="shared" si="4"/>
        <v>59062</v>
      </c>
      <c r="T17" s="327">
        <f t="shared" si="4"/>
        <v>73042</v>
      </c>
      <c r="U17" s="327">
        <f t="shared" si="4"/>
        <v>31119618.559999999</v>
      </c>
    </row>
    <row r="18" spans="1:21" s="294" customFormat="1" ht="21.75" customHeight="1" x14ac:dyDescent="0.2">
      <c r="A18" s="329" t="s">
        <v>96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</row>
    <row r="19" spans="1:21" s="294" customFormat="1" ht="21.75" customHeight="1" x14ac:dyDescent="0.2">
      <c r="A19" s="322" t="s">
        <v>41</v>
      </c>
      <c r="B19" s="323">
        <v>12073000</v>
      </c>
      <c r="C19" s="323">
        <v>3867496.46</v>
      </c>
      <c r="D19" s="323"/>
      <c r="E19" s="323"/>
      <c r="F19" s="323">
        <v>3867496.46</v>
      </c>
      <c r="G19" s="323"/>
      <c r="H19" s="323"/>
      <c r="I19" s="323">
        <f>SUM(F19:H19)</f>
        <v>3867496.46</v>
      </c>
      <c r="J19" s="323">
        <v>0</v>
      </c>
      <c r="K19" s="323">
        <v>0</v>
      </c>
      <c r="L19" s="323">
        <v>0</v>
      </c>
      <c r="M19" s="323">
        <v>0</v>
      </c>
      <c r="N19" s="323"/>
      <c r="O19" s="323">
        <v>0</v>
      </c>
      <c r="P19" s="323">
        <v>0</v>
      </c>
      <c r="Q19" s="323">
        <v>0</v>
      </c>
      <c r="R19" s="323"/>
      <c r="S19" s="323"/>
      <c r="T19" s="323"/>
      <c r="U19" s="323">
        <v>0</v>
      </c>
    </row>
    <row r="20" spans="1:21" s="339" customFormat="1" ht="61.5" customHeight="1" x14ac:dyDescent="0.2">
      <c r="A20" s="337" t="s">
        <v>42</v>
      </c>
      <c r="B20" s="338">
        <v>5634266</v>
      </c>
      <c r="C20" s="338">
        <v>5843781.7999999998</v>
      </c>
      <c r="D20" s="338"/>
      <c r="E20" s="338"/>
      <c r="F20" s="338">
        <v>5843781.7999999998</v>
      </c>
      <c r="G20" s="338"/>
      <c r="H20" s="338"/>
      <c r="I20" s="338">
        <f t="shared" ref="I20:I27" si="5">SUM(F20:H20)</f>
        <v>5843781.7999999998</v>
      </c>
      <c r="J20" s="338">
        <v>0</v>
      </c>
      <c r="K20" s="338">
        <v>0</v>
      </c>
      <c r="L20" s="338">
        <v>0</v>
      </c>
      <c r="M20" s="338">
        <v>0</v>
      </c>
      <c r="N20" s="338"/>
      <c r="O20" s="338">
        <v>0</v>
      </c>
      <c r="P20" s="338">
        <v>0</v>
      </c>
      <c r="Q20" s="338">
        <v>0</v>
      </c>
      <c r="R20" s="338"/>
      <c r="S20" s="338"/>
      <c r="T20" s="338"/>
      <c r="U20" s="338">
        <v>0</v>
      </c>
    </row>
    <row r="21" spans="1:21" s="294" customFormat="1" ht="21.75" customHeight="1" x14ac:dyDescent="0.2">
      <c r="A21" s="322" t="s">
        <v>43</v>
      </c>
      <c r="B21" s="323">
        <v>6975250</v>
      </c>
      <c r="C21" s="323">
        <v>7064196.9000000004</v>
      </c>
      <c r="D21" s="323"/>
      <c r="E21" s="323"/>
      <c r="F21" s="323">
        <v>7064196.9000000004</v>
      </c>
      <c r="G21" s="323"/>
      <c r="H21" s="323"/>
      <c r="I21" s="323">
        <f t="shared" si="5"/>
        <v>7064196.9000000004</v>
      </c>
      <c r="J21" s="323">
        <v>0</v>
      </c>
      <c r="K21" s="323">
        <v>0</v>
      </c>
      <c r="L21" s="323">
        <v>0</v>
      </c>
      <c r="M21" s="323">
        <v>0</v>
      </c>
      <c r="N21" s="323"/>
      <c r="O21" s="323">
        <v>0</v>
      </c>
      <c r="P21" s="323">
        <v>0</v>
      </c>
      <c r="Q21" s="323">
        <v>0</v>
      </c>
      <c r="R21" s="323"/>
      <c r="S21" s="323"/>
      <c r="T21" s="323"/>
      <c r="U21" s="323">
        <v>0</v>
      </c>
    </row>
    <row r="22" spans="1:21" s="339" customFormat="1" ht="68.25" customHeight="1" x14ac:dyDescent="0.2">
      <c r="A22" s="337" t="s">
        <v>304</v>
      </c>
      <c r="B22" s="338">
        <v>160000</v>
      </c>
      <c r="C22" s="338">
        <v>259894</v>
      </c>
      <c r="D22" s="338"/>
      <c r="E22" s="338"/>
      <c r="F22" s="338">
        <v>259894</v>
      </c>
      <c r="G22" s="338"/>
      <c r="H22" s="338"/>
      <c r="I22" s="338">
        <f t="shared" si="5"/>
        <v>259894</v>
      </c>
      <c r="J22" s="338"/>
      <c r="K22" s="338"/>
      <c r="L22" s="338"/>
      <c r="M22" s="338"/>
      <c r="N22" s="338"/>
      <c r="O22" s="338"/>
      <c r="P22" s="338"/>
      <c r="Q22" s="338"/>
      <c r="R22" s="338"/>
      <c r="S22" s="338"/>
      <c r="T22" s="338"/>
      <c r="U22" s="338"/>
    </row>
    <row r="23" spans="1:21" s="294" customFormat="1" ht="21.75" customHeight="1" x14ac:dyDescent="0.2">
      <c r="A23" s="322" t="s">
        <v>44</v>
      </c>
      <c r="B23" s="323">
        <v>445100</v>
      </c>
      <c r="C23" s="323">
        <v>428185.14</v>
      </c>
      <c r="D23" s="323"/>
      <c r="E23" s="323"/>
      <c r="F23" s="323">
        <v>428185.14</v>
      </c>
      <c r="G23" s="323"/>
      <c r="H23" s="323"/>
      <c r="I23" s="323">
        <f t="shared" si="5"/>
        <v>428185.14</v>
      </c>
      <c r="J23" s="323">
        <v>0</v>
      </c>
      <c r="K23" s="323">
        <v>0</v>
      </c>
      <c r="L23" s="323">
        <v>0</v>
      </c>
      <c r="M23" s="323">
        <v>0</v>
      </c>
      <c r="N23" s="323"/>
      <c r="O23" s="323">
        <v>0</v>
      </c>
      <c r="P23" s="323">
        <v>0</v>
      </c>
      <c r="Q23" s="323">
        <v>0</v>
      </c>
      <c r="R23" s="323"/>
      <c r="S23" s="323"/>
      <c r="T23" s="323"/>
      <c r="U23" s="323">
        <v>0</v>
      </c>
    </row>
    <row r="24" spans="1:21" s="294" customFormat="1" ht="21.75" customHeight="1" x14ac:dyDescent="0.2">
      <c r="A24" s="322" t="s">
        <v>305</v>
      </c>
      <c r="B24" s="323">
        <v>10000</v>
      </c>
      <c r="C24" s="323">
        <v>25000</v>
      </c>
      <c r="D24" s="323"/>
      <c r="E24" s="323"/>
      <c r="F24" s="323">
        <v>25000</v>
      </c>
      <c r="G24" s="323"/>
      <c r="H24" s="323"/>
      <c r="I24" s="323">
        <f t="shared" si="5"/>
        <v>25000</v>
      </c>
      <c r="J24" s="323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</row>
    <row r="25" spans="1:21" s="294" customFormat="1" ht="21.75" customHeight="1" x14ac:dyDescent="0.2">
      <c r="A25" s="322" t="s">
        <v>45</v>
      </c>
      <c r="B25" s="323">
        <v>80943030</v>
      </c>
      <c r="C25" s="323">
        <v>68815706.569999993</v>
      </c>
      <c r="D25" s="323"/>
      <c r="E25" s="323"/>
      <c r="F25" s="323">
        <v>68815706.569999993</v>
      </c>
      <c r="G25" s="323"/>
      <c r="H25" s="323"/>
      <c r="I25" s="323">
        <f t="shared" si="5"/>
        <v>68815706.569999993</v>
      </c>
      <c r="J25" s="323">
        <v>0</v>
      </c>
      <c r="K25" s="323">
        <v>0</v>
      </c>
      <c r="L25" s="323">
        <v>0</v>
      </c>
      <c r="M25" s="323">
        <v>0</v>
      </c>
      <c r="N25" s="323"/>
      <c r="O25" s="323">
        <v>0</v>
      </c>
      <c r="P25" s="323">
        <v>0</v>
      </c>
      <c r="Q25" s="323">
        <v>0</v>
      </c>
      <c r="R25" s="323"/>
      <c r="S25" s="323"/>
      <c r="T25" s="323"/>
      <c r="U25" s="323">
        <v>0</v>
      </c>
    </row>
    <row r="26" spans="1:21" s="294" customFormat="1" ht="21.75" customHeight="1" x14ac:dyDescent="0.2">
      <c r="A26" s="322" t="s">
        <v>46</v>
      </c>
      <c r="B26" s="323">
        <v>78029332</v>
      </c>
      <c r="C26" s="323">
        <v>70641255.150000006</v>
      </c>
      <c r="D26" s="323"/>
      <c r="E26" s="323"/>
      <c r="F26" s="323">
        <v>70641255.150000006</v>
      </c>
      <c r="G26" s="323"/>
      <c r="H26" s="323"/>
      <c r="I26" s="323">
        <f t="shared" si="5"/>
        <v>70641255.150000006</v>
      </c>
      <c r="J26" s="323">
        <v>0</v>
      </c>
      <c r="K26" s="323">
        <v>0</v>
      </c>
      <c r="L26" s="323">
        <v>0</v>
      </c>
      <c r="M26" s="323">
        <v>0</v>
      </c>
      <c r="N26" s="323"/>
      <c r="O26" s="323">
        <v>0</v>
      </c>
      <c r="P26" s="323">
        <v>0</v>
      </c>
      <c r="Q26" s="323">
        <v>0</v>
      </c>
      <c r="R26" s="323"/>
      <c r="S26" s="323"/>
      <c r="T26" s="323"/>
      <c r="U26" s="323">
        <v>0</v>
      </c>
    </row>
    <row r="27" spans="1:21" s="339" customFormat="1" ht="45" customHeight="1" x14ac:dyDescent="0.2">
      <c r="A27" s="340" t="s">
        <v>47</v>
      </c>
      <c r="B27" s="341"/>
      <c r="C27" s="341">
        <v>0</v>
      </c>
      <c r="D27" s="341">
        <v>21469618.390000001</v>
      </c>
      <c r="E27" s="341"/>
      <c r="F27" s="341">
        <v>21469618.390000001</v>
      </c>
      <c r="G27" s="341"/>
      <c r="H27" s="341"/>
      <c r="I27" s="338">
        <f t="shared" si="5"/>
        <v>21469618.390000001</v>
      </c>
      <c r="J27" s="341">
        <v>0</v>
      </c>
      <c r="K27" s="341">
        <v>0</v>
      </c>
      <c r="L27" s="341">
        <v>0</v>
      </c>
      <c r="M27" s="341">
        <v>0</v>
      </c>
      <c r="N27" s="341"/>
      <c r="O27" s="341">
        <v>0</v>
      </c>
      <c r="P27" s="341">
        <v>0</v>
      </c>
      <c r="Q27" s="341">
        <v>0</v>
      </c>
      <c r="R27" s="341"/>
      <c r="S27" s="341"/>
      <c r="T27" s="341"/>
      <c r="U27" s="341">
        <v>0</v>
      </c>
    </row>
    <row r="28" spans="1:21" s="328" customFormat="1" ht="21.75" customHeight="1" thickBot="1" x14ac:dyDescent="0.25">
      <c r="A28" s="331" t="s">
        <v>448</v>
      </c>
      <c r="B28" s="332">
        <f>+SUM(B19:B27)</f>
        <v>184269978</v>
      </c>
      <c r="C28" s="332">
        <f t="shared" ref="C28:F28" si="6">+SUM(C19:C27)</f>
        <v>156945516.01999998</v>
      </c>
      <c r="D28" s="332">
        <f t="shared" si="6"/>
        <v>21469618.390000001</v>
      </c>
      <c r="E28" s="332"/>
      <c r="F28" s="332">
        <f t="shared" si="6"/>
        <v>178415134.40999997</v>
      </c>
      <c r="G28" s="332"/>
      <c r="H28" s="332"/>
      <c r="I28" s="332">
        <f>SUM(I19:I27)</f>
        <v>178415134.40999997</v>
      </c>
      <c r="J28" s="332">
        <v>0</v>
      </c>
      <c r="K28" s="332">
        <v>0</v>
      </c>
      <c r="L28" s="332">
        <v>0</v>
      </c>
      <c r="M28" s="332">
        <v>0</v>
      </c>
      <c r="N28" s="332"/>
      <c r="O28" s="332">
        <v>0</v>
      </c>
      <c r="P28" s="332">
        <v>0</v>
      </c>
      <c r="Q28" s="332">
        <v>0</v>
      </c>
      <c r="R28" s="332"/>
      <c r="S28" s="332"/>
      <c r="T28" s="332"/>
      <c r="U28" s="332">
        <v>0</v>
      </c>
    </row>
    <row r="29" spans="1:21" s="294" customFormat="1" ht="34.5" customHeight="1" thickTop="1" thickBot="1" x14ac:dyDescent="0.25">
      <c r="A29" s="294" t="s">
        <v>449</v>
      </c>
      <c r="B29" s="84"/>
      <c r="C29" s="84"/>
      <c r="D29" s="84"/>
      <c r="E29" s="84"/>
      <c r="F29" s="333">
        <f>+F28-F17</f>
        <v>8491331.0499999821</v>
      </c>
      <c r="G29" s="353"/>
      <c r="H29" s="353"/>
      <c r="I29" s="353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</row>
    <row r="30" spans="1:21" ht="20.25" customHeight="1" thickTop="1" x14ac:dyDescent="0.3">
      <c r="F30" s="334"/>
      <c r="G30" s="334"/>
      <c r="H30" s="334"/>
      <c r="I30" s="334"/>
    </row>
    <row r="31" spans="1:21" ht="25.5" customHeight="1" x14ac:dyDescent="0.3">
      <c r="F31" s="334"/>
      <c r="G31" s="334"/>
      <c r="H31" s="334"/>
      <c r="I31" s="334"/>
    </row>
    <row r="32" spans="1:21" s="294" customFormat="1" ht="21" customHeight="1" x14ac:dyDescent="0.2">
      <c r="C32" s="335" t="s">
        <v>150</v>
      </c>
      <c r="J32" s="294" t="s">
        <v>150</v>
      </c>
      <c r="K32" s="335"/>
      <c r="O32" s="84" t="s">
        <v>150</v>
      </c>
      <c r="P32" s="84"/>
    </row>
    <row r="33" spans="2:17" s="294" customFormat="1" ht="21" customHeight="1" x14ac:dyDescent="0.2">
      <c r="C33" s="335" t="s">
        <v>150</v>
      </c>
      <c r="J33" s="294" t="s">
        <v>150</v>
      </c>
      <c r="K33" s="335"/>
      <c r="O33" s="84" t="s">
        <v>150</v>
      </c>
      <c r="P33" s="84"/>
    </row>
    <row r="34" spans="2:17" s="1" customFormat="1" x14ac:dyDescent="0.3">
      <c r="B34" s="455" t="s">
        <v>150</v>
      </c>
      <c r="C34" s="455"/>
      <c r="D34" s="455"/>
      <c r="E34" s="336"/>
      <c r="O34" s="451" t="s">
        <v>150</v>
      </c>
      <c r="P34" s="451"/>
      <c r="Q34" s="451"/>
    </row>
  </sheetData>
  <mergeCells count="5">
    <mergeCell ref="A1:U1"/>
    <mergeCell ref="A2:U2"/>
    <mergeCell ref="A3:U3"/>
    <mergeCell ref="B34:D34"/>
    <mergeCell ref="O34:Q34"/>
  </mergeCells>
  <pageMargins left="0.5" right="0" top="0.5" bottom="0" header="0.3" footer="0.3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view="pageBreakPreview" zoomScaleNormal="70" zoomScaleSheetLayoutView="100" workbookViewId="0">
      <selection activeCell="A3" sqref="A3:J3"/>
    </sheetView>
  </sheetViews>
  <sheetFormatPr defaultColWidth="9" defaultRowHeight="21" x14ac:dyDescent="0.35"/>
  <cols>
    <col min="1" max="1" width="9" style="30"/>
    <col min="2" max="2" width="10.375" style="30" customWidth="1"/>
    <col min="3" max="3" width="16.75" style="30" customWidth="1"/>
    <col min="4" max="6" width="9" style="30"/>
    <col min="7" max="7" width="7.875" style="30" customWidth="1"/>
    <col min="8" max="9" width="9" style="30"/>
    <col min="10" max="10" width="18.875" style="30" customWidth="1"/>
    <col min="11" max="16384" width="9" style="30"/>
  </cols>
  <sheetData>
    <row r="1" spans="1:10" s="22" customFormat="1" x14ac:dyDescent="0.35">
      <c r="A1" s="360" t="s">
        <v>195</v>
      </c>
      <c r="B1" s="360"/>
      <c r="C1" s="360"/>
      <c r="D1" s="360"/>
      <c r="E1" s="360"/>
      <c r="F1" s="360"/>
      <c r="G1" s="360"/>
      <c r="H1" s="360"/>
      <c r="I1" s="360"/>
      <c r="J1" s="360"/>
    </row>
    <row r="2" spans="1:10" s="22" customFormat="1" x14ac:dyDescent="0.35">
      <c r="A2" s="360" t="s">
        <v>0</v>
      </c>
      <c r="B2" s="360"/>
      <c r="C2" s="360"/>
      <c r="D2" s="360"/>
      <c r="E2" s="360"/>
      <c r="F2" s="360"/>
      <c r="G2" s="360"/>
      <c r="H2" s="360"/>
      <c r="I2" s="360"/>
      <c r="J2" s="360"/>
    </row>
    <row r="3" spans="1:10" s="22" customFormat="1" x14ac:dyDescent="0.35">
      <c r="A3" s="360" t="s">
        <v>197</v>
      </c>
      <c r="B3" s="360"/>
      <c r="C3" s="360"/>
      <c r="D3" s="360"/>
      <c r="E3" s="360"/>
      <c r="F3" s="360"/>
      <c r="G3" s="360"/>
      <c r="H3" s="360"/>
      <c r="I3" s="360"/>
      <c r="J3" s="360"/>
    </row>
    <row r="4" spans="1:10" s="22" customFormat="1" x14ac:dyDescent="0.35">
      <c r="A4" s="22" t="s">
        <v>1</v>
      </c>
    </row>
    <row r="5" spans="1:10" x14ac:dyDescent="0.35">
      <c r="B5" s="30" t="s">
        <v>458</v>
      </c>
    </row>
    <row r="6" spans="1:10" x14ac:dyDescent="0.35">
      <c r="A6" s="30" t="s">
        <v>459</v>
      </c>
    </row>
    <row r="7" spans="1:10" x14ac:dyDescent="0.35">
      <c r="A7" s="30" t="s">
        <v>460</v>
      </c>
    </row>
    <row r="8" spans="1:10" x14ac:dyDescent="0.35">
      <c r="A8" s="30" t="s">
        <v>461</v>
      </c>
      <c r="E8" s="30" t="s">
        <v>328</v>
      </c>
    </row>
    <row r="10" spans="1:10" x14ac:dyDescent="0.35">
      <c r="A10" s="30" t="s">
        <v>150</v>
      </c>
      <c r="B10" s="70" t="s">
        <v>329</v>
      </c>
      <c r="C10" s="30" t="s">
        <v>330</v>
      </c>
      <c r="D10" s="30" t="s">
        <v>150</v>
      </c>
      <c r="E10" s="70" t="s">
        <v>329</v>
      </c>
      <c r="F10" s="30" t="s">
        <v>254</v>
      </c>
    </row>
    <row r="11" spans="1:10" x14ac:dyDescent="0.35">
      <c r="A11" s="30" t="s">
        <v>150</v>
      </c>
      <c r="B11" s="70">
        <v>1</v>
      </c>
      <c r="C11" s="30" t="s">
        <v>331</v>
      </c>
      <c r="D11" s="30" t="s">
        <v>150</v>
      </c>
      <c r="E11" s="70">
        <v>1</v>
      </c>
      <c r="F11" s="30" t="s">
        <v>339</v>
      </c>
    </row>
    <row r="12" spans="1:10" x14ac:dyDescent="0.35">
      <c r="A12" s="30" t="s">
        <v>150</v>
      </c>
      <c r="B12" s="70">
        <v>2</v>
      </c>
      <c r="C12" s="30" t="s">
        <v>332</v>
      </c>
      <c r="D12" s="30" t="s">
        <v>150</v>
      </c>
      <c r="E12" s="70">
        <v>2</v>
      </c>
      <c r="F12" s="30" t="s">
        <v>340</v>
      </c>
    </row>
    <row r="13" spans="1:10" x14ac:dyDescent="0.35">
      <c r="A13" s="30" t="s">
        <v>150</v>
      </c>
      <c r="B13" s="70">
        <v>3</v>
      </c>
      <c r="C13" s="30" t="s">
        <v>310</v>
      </c>
      <c r="D13" s="30" t="s">
        <v>150</v>
      </c>
      <c r="E13" s="70">
        <v>3</v>
      </c>
      <c r="F13" s="30" t="s">
        <v>341</v>
      </c>
    </row>
    <row r="14" spans="1:10" x14ac:dyDescent="0.35">
      <c r="A14" s="30" t="s">
        <v>150</v>
      </c>
      <c r="B14" s="70">
        <v>4</v>
      </c>
      <c r="C14" s="30" t="s">
        <v>333</v>
      </c>
      <c r="D14" s="30" t="s">
        <v>150</v>
      </c>
      <c r="E14" s="70">
        <v>4</v>
      </c>
      <c r="F14" s="30" t="s">
        <v>342</v>
      </c>
      <c r="J14" s="30" t="s">
        <v>150</v>
      </c>
    </row>
    <row r="15" spans="1:10" x14ac:dyDescent="0.35">
      <c r="A15" s="30" t="s">
        <v>150</v>
      </c>
      <c r="B15" s="70">
        <v>5</v>
      </c>
      <c r="C15" s="30" t="s">
        <v>334</v>
      </c>
      <c r="D15" s="30" t="s">
        <v>150</v>
      </c>
      <c r="E15" s="70">
        <v>5</v>
      </c>
      <c r="F15" s="30" t="s">
        <v>343</v>
      </c>
    </row>
    <row r="16" spans="1:10" x14ac:dyDescent="0.35">
      <c r="A16" s="30" t="s">
        <v>354</v>
      </c>
      <c r="B16" s="70">
        <v>6</v>
      </c>
      <c r="C16" s="30" t="s">
        <v>335</v>
      </c>
      <c r="D16" s="30" t="s">
        <v>150</v>
      </c>
      <c r="E16" s="70">
        <v>6</v>
      </c>
      <c r="F16" s="30" t="s">
        <v>344</v>
      </c>
    </row>
    <row r="17" spans="1:6" x14ac:dyDescent="0.35">
      <c r="A17" s="30" t="s">
        <v>150</v>
      </c>
      <c r="B17" s="70">
        <v>7</v>
      </c>
      <c r="C17" s="30" t="s">
        <v>238</v>
      </c>
      <c r="D17" s="30" t="s">
        <v>150</v>
      </c>
      <c r="E17" s="70">
        <v>7</v>
      </c>
      <c r="F17" s="30" t="s">
        <v>345</v>
      </c>
    </row>
    <row r="18" spans="1:6" x14ac:dyDescent="0.35">
      <c r="A18" s="30" t="s">
        <v>150</v>
      </c>
      <c r="B18" s="70">
        <v>8</v>
      </c>
      <c r="C18" s="30" t="s">
        <v>336</v>
      </c>
      <c r="D18" s="30" t="s">
        <v>150</v>
      </c>
      <c r="E18" s="70">
        <v>8</v>
      </c>
      <c r="F18" s="30" t="s">
        <v>346</v>
      </c>
    </row>
    <row r="19" spans="1:6" x14ac:dyDescent="0.35">
      <c r="A19" s="30" t="s">
        <v>150</v>
      </c>
      <c r="B19" s="70">
        <v>9</v>
      </c>
      <c r="C19" s="30" t="s">
        <v>337</v>
      </c>
      <c r="D19" s="30" t="s">
        <v>150</v>
      </c>
      <c r="E19" s="70">
        <v>9</v>
      </c>
      <c r="F19" s="30" t="s">
        <v>347</v>
      </c>
    </row>
    <row r="20" spans="1:6" x14ac:dyDescent="0.35">
      <c r="A20" s="30" t="s">
        <v>150</v>
      </c>
      <c r="B20" s="70">
        <v>10</v>
      </c>
      <c r="C20" s="30" t="s">
        <v>338</v>
      </c>
      <c r="D20" s="30" t="s">
        <v>150</v>
      </c>
      <c r="E20" s="70">
        <v>10</v>
      </c>
      <c r="F20" s="30" t="s">
        <v>348</v>
      </c>
    </row>
    <row r="21" spans="1:6" x14ac:dyDescent="0.35">
      <c r="A21" s="30" t="s">
        <v>150</v>
      </c>
      <c r="B21" s="70">
        <v>11</v>
      </c>
      <c r="C21" s="30" t="s">
        <v>250</v>
      </c>
      <c r="D21" s="30" t="s">
        <v>150</v>
      </c>
      <c r="E21" s="70">
        <v>11</v>
      </c>
      <c r="F21" s="30" t="s">
        <v>349</v>
      </c>
    </row>
    <row r="22" spans="1:6" x14ac:dyDescent="0.35">
      <c r="B22" s="70"/>
      <c r="D22" s="30" t="s">
        <v>150</v>
      </c>
      <c r="E22" s="70">
        <v>12</v>
      </c>
      <c r="F22" s="30" t="s">
        <v>350</v>
      </c>
    </row>
    <row r="23" spans="1:6" x14ac:dyDescent="0.35">
      <c r="D23" s="30" t="s">
        <v>150</v>
      </c>
      <c r="E23" s="70">
        <v>13</v>
      </c>
      <c r="F23" s="30" t="s">
        <v>351</v>
      </c>
    </row>
    <row r="25" spans="1:6" x14ac:dyDescent="0.35">
      <c r="A25" s="30" t="s">
        <v>352</v>
      </c>
      <c r="E25" s="30" t="s">
        <v>353</v>
      </c>
    </row>
    <row r="26" spans="1:6" x14ac:dyDescent="0.35">
      <c r="B26" s="30" t="s">
        <v>121</v>
      </c>
      <c r="E26" s="30" t="s">
        <v>122</v>
      </c>
    </row>
    <row r="27" spans="1:6" x14ac:dyDescent="0.35">
      <c r="B27" s="30" t="s">
        <v>123</v>
      </c>
      <c r="E27" s="30" t="s">
        <v>124</v>
      </c>
    </row>
    <row r="29" spans="1:6" x14ac:dyDescent="0.35">
      <c r="A29" s="22" t="s">
        <v>125</v>
      </c>
      <c r="B29" s="22"/>
      <c r="C29" s="22"/>
      <c r="D29" s="22"/>
      <c r="E29" s="22"/>
      <c r="F29" s="22"/>
    </row>
    <row r="30" spans="1:6" x14ac:dyDescent="0.35">
      <c r="B30" s="354" t="s">
        <v>468</v>
      </c>
    </row>
    <row r="31" spans="1:6" x14ac:dyDescent="0.35">
      <c r="B31" s="30" t="s">
        <v>469</v>
      </c>
    </row>
    <row r="32" spans="1:6" x14ac:dyDescent="0.35">
      <c r="A32" s="30" t="s">
        <v>126</v>
      </c>
    </row>
    <row r="33" spans="1:1" x14ac:dyDescent="0.35">
      <c r="A33" s="30" t="s">
        <v>127</v>
      </c>
    </row>
  </sheetData>
  <mergeCells count="3">
    <mergeCell ref="A1:J1"/>
    <mergeCell ref="A2:J2"/>
    <mergeCell ref="A3:J3"/>
  </mergeCells>
  <pageMargins left="0.82677165354330717" right="0.19685039370078741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zoomScaleNormal="100" workbookViewId="0">
      <selection activeCell="F38" sqref="F38"/>
    </sheetView>
  </sheetViews>
  <sheetFormatPr defaultColWidth="9" defaultRowHeight="21" x14ac:dyDescent="0.35"/>
  <cols>
    <col min="1" max="1" width="2.625" style="30" customWidth="1"/>
    <col min="2" max="2" width="29.375" style="30" customWidth="1"/>
    <col min="3" max="4" width="17.25" style="36" customWidth="1"/>
    <col min="5" max="5" width="18" style="30" customWidth="1"/>
    <col min="6" max="6" width="17.625" style="36" customWidth="1"/>
    <col min="7" max="7" width="18.75" style="36" customWidth="1"/>
    <col min="8" max="8" width="10.125" style="30" customWidth="1"/>
    <col min="9" max="16384" width="9" style="30"/>
  </cols>
  <sheetData>
    <row r="1" spans="1:8" s="22" customFormat="1" x14ac:dyDescent="0.35">
      <c r="A1" s="360" t="str">
        <f>+BS!A1</f>
        <v>เทศบาลเมืองบึงกาฬ อำเภอเมืองบึงกาฬ จังหวัดบึงกาฬ</v>
      </c>
      <c r="B1" s="360"/>
      <c r="C1" s="360"/>
      <c r="D1" s="360"/>
      <c r="E1" s="360"/>
      <c r="F1" s="360"/>
      <c r="G1" s="360"/>
      <c r="H1" s="21"/>
    </row>
    <row r="2" spans="1:8" s="22" customFormat="1" x14ac:dyDescent="0.35">
      <c r="A2" s="360" t="s">
        <v>0</v>
      </c>
      <c r="B2" s="360"/>
      <c r="C2" s="360"/>
      <c r="D2" s="360"/>
      <c r="E2" s="360"/>
      <c r="F2" s="360"/>
      <c r="G2" s="360"/>
      <c r="H2" s="21"/>
    </row>
    <row r="3" spans="1:8" s="22" customFormat="1" x14ac:dyDescent="0.35">
      <c r="A3" s="360" t="s">
        <v>197</v>
      </c>
      <c r="B3" s="360"/>
      <c r="C3" s="360"/>
      <c r="D3" s="360"/>
      <c r="E3" s="360"/>
      <c r="F3" s="360"/>
      <c r="G3" s="360"/>
      <c r="H3" s="21"/>
    </row>
    <row r="4" spans="1:8" s="22" customFormat="1" x14ac:dyDescent="0.35">
      <c r="A4" s="52"/>
      <c r="B4" s="52"/>
      <c r="C4" s="52"/>
      <c r="D4" s="52"/>
      <c r="E4" s="52"/>
      <c r="F4" s="52"/>
      <c r="G4" s="52"/>
      <c r="H4" s="21"/>
    </row>
    <row r="5" spans="1:8" x14ac:dyDescent="0.35">
      <c r="A5" s="22" t="s">
        <v>105</v>
      </c>
    </row>
    <row r="6" spans="1:8" s="6" customFormat="1" x14ac:dyDescent="0.2">
      <c r="A6" s="365" t="s">
        <v>75</v>
      </c>
      <c r="B6" s="366"/>
      <c r="C6" s="363" t="s">
        <v>76</v>
      </c>
      <c r="D6" s="363"/>
      <c r="E6" s="364" t="s">
        <v>77</v>
      </c>
      <c r="F6" s="364"/>
      <c r="G6" s="364"/>
    </row>
    <row r="7" spans="1:8" s="6" customFormat="1" x14ac:dyDescent="0.2">
      <c r="A7" s="367"/>
      <c r="B7" s="368"/>
      <c r="C7" s="363"/>
      <c r="D7" s="363"/>
      <c r="E7" s="23" t="s">
        <v>78</v>
      </c>
      <c r="F7" s="363" t="s">
        <v>51</v>
      </c>
      <c r="G7" s="363"/>
    </row>
    <row r="8" spans="1:8" s="38" customFormat="1" ht="21.75" customHeight="1" x14ac:dyDescent="0.35">
      <c r="A8" s="39"/>
      <c r="B8" s="40"/>
      <c r="C8" s="173">
        <v>2563</v>
      </c>
      <c r="D8" s="173">
        <v>2562</v>
      </c>
      <c r="E8" s="41"/>
      <c r="F8" s="172">
        <v>2563</v>
      </c>
      <c r="G8" s="173">
        <v>2562</v>
      </c>
    </row>
    <row r="9" spans="1:8" s="49" customFormat="1" ht="21.75" customHeight="1" x14ac:dyDescent="0.35">
      <c r="A9" s="28" t="s">
        <v>131</v>
      </c>
      <c r="B9" s="62"/>
      <c r="C9" s="63"/>
      <c r="D9" s="63"/>
      <c r="E9" s="67"/>
      <c r="F9" s="64"/>
      <c r="G9" s="63"/>
    </row>
    <row r="10" spans="1:8" s="49" customFormat="1" ht="21.75" customHeight="1" x14ac:dyDescent="0.35">
      <c r="A10" s="61"/>
      <c r="B10" s="65" t="s">
        <v>132</v>
      </c>
      <c r="C10" s="24">
        <v>8899760</v>
      </c>
      <c r="D10" s="24">
        <v>8899760</v>
      </c>
      <c r="E10" s="25" t="s">
        <v>80</v>
      </c>
      <c r="F10" s="68">
        <v>92898568.989999995</v>
      </c>
      <c r="G10" s="24">
        <v>92310237.989999995</v>
      </c>
    </row>
    <row r="11" spans="1:8" ht="21.75" customHeight="1" x14ac:dyDescent="0.35">
      <c r="A11" s="28" t="s">
        <v>79</v>
      </c>
      <c r="B11" s="29"/>
      <c r="C11" s="27"/>
      <c r="D11" s="27"/>
      <c r="E11" s="25" t="s">
        <v>17</v>
      </c>
      <c r="F11" s="26">
        <v>38002240</v>
      </c>
      <c r="G11" s="27">
        <v>38461640</v>
      </c>
    </row>
    <row r="12" spans="1:8" ht="21.75" customHeight="1" x14ac:dyDescent="0.35">
      <c r="A12" s="31"/>
      <c r="B12" s="29" t="s">
        <v>81</v>
      </c>
      <c r="C12" s="24">
        <v>15212683</v>
      </c>
      <c r="D12" s="27">
        <v>29223571</v>
      </c>
      <c r="E12" s="30" t="s">
        <v>133</v>
      </c>
      <c r="F12" s="26">
        <v>50110</v>
      </c>
      <c r="G12" s="27">
        <v>50110</v>
      </c>
    </row>
    <row r="13" spans="1:8" ht="21.75" customHeight="1" x14ac:dyDescent="0.35">
      <c r="A13" s="31"/>
      <c r="B13" s="29" t="s">
        <v>82</v>
      </c>
      <c r="C13" s="66">
        <v>77981614.950000003</v>
      </c>
      <c r="D13" s="27">
        <v>74657614.950000003</v>
      </c>
      <c r="E13" s="30" t="s">
        <v>202</v>
      </c>
      <c r="F13" s="26">
        <v>15327400</v>
      </c>
      <c r="G13" s="27">
        <v>15327400</v>
      </c>
    </row>
    <row r="14" spans="1:8" ht="21.75" customHeight="1" x14ac:dyDescent="0.35">
      <c r="A14" s="31"/>
      <c r="B14" s="29" t="s">
        <v>198</v>
      </c>
      <c r="C14" s="27">
        <v>128500</v>
      </c>
      <c r="D14" s="176">
        <v>128500</v>
      </c>
      <c r="E14" s="30" t="s">
        <v>355</v>
      </c>
      <c r="F14" s="26">
        <v>15755000</v>
      </c>
      <c r="G14" s="27">
        <v>15755000</v>
      </c>
    </row>
    <row r="15" spans="1:8" ht="21.75" customHeight="1" x14ac:dyDescent="0.35">
      <c r="A15" s="28" t="s">
        <v>83</v>
      </c>
      <c r="B15" s="29"/>
      <c r="C15" s="27"/>
      <c r="D15" s="27"/>
      <c r="E15" s="25" t="s">
        <v>356</v>
      </c>
      <c r="F15" s="26">
        <v>52055013.479999997</v>
      </c>
      <c r="G15" s="27">
        <v>52055013.479999997</v>
      </c>
    </row>
    <row r="16" spans="1:8" ht="21.75" customHeight="1" x14ac:dyDescent="0.35">
      <c r="A16" s="31"/>
      <c r="B16" s="29" t="s">
        <v>83</v>
      </c>
      <c r="C16" s="27">
        <v>1294200</v>
      </c>
      <c r="D16" s="27">
        <v>2019700</v>
      </c>
      <c r="E16" s="25" t="s">
        <v>357</v>
      </c>
      <c r="F16" s="26">
        <v>100000</v>
      </c>
      <c r="G16" s="27">
        <v>100000</v>
      </c>
    </row>
    <row r="17" spans="1:12" ht="21.75" customHeight="1" x14ac:dyDescent="0.35">
      <c r="A17" s="28" t="s">
        <v>84</v>
      </c>
      <c r="B17" s="29"/>
      <c r="C17" s="27"/>
      <c r="D17" s="27"/>
      <c r="E17" s="25"/>
      <c r="F17" s="26"/>
      <c r="G17" s="27"/>
    </row>
    <row r="18" spans="1:12" ht="21.75" customHeight="1" x14ac:dyDescent="0.35">
      <c r="A18" s="31"/>
      <c r="B18" s="29" t="s">
        <v>89</v>
      </c>
      <c r="C18" s="27">
        <v>10956100</v>
      </c>
      <c r="D18" s="27">
        <v>10752710</v>
      </c>
      <c r="E18" s="25"/>
      <c r="F18" s="26"/>
      <c r="G18" s="27"/>
    </row>
    <row r="19" spans="1:12" ht="21.75" customHeight="1" x14ac:dyDescent="0.35">
      <c r="A19" s="31"/>
      <c r="B19" s="29" t="s">
        <v>92</v>
      </c>
      <c r="C19" s="27">
        <v>73144230</v>
      </c>
      <c r="D19" s="27">
        <v>72016180</v>
      </c>
      <c r="E19" s="25"/>
      <c r="F19" s="26"/>
      <c r="G19" s="27"/>
    </row>
    <row r="20" spans="1:12" ht="21.75" customHeight="1" x14ac:dyDescent="0.35">
      <c r="A20" s="31"/>
      <c r="B20" s="29" t="s">
        <v>87</v>
      </c>
      <c r="C20" s="27">
        <v>1691642.52</v>
      </c>
      <c r="D20" s="27">
        <v>2836358.52</v>
      </c>
      <c r="E20" s="25"/>
      <c r="F20" s="26"/>
      <c r="G20" s="27"/>
    </row>
    <row r="21" spans="1:12" ht="21.75" customHeight="1" x14ac:dyDescent="0.35">
      <c r="A21" s="31"/>
      <c r="B21" s="29" t="s">
        <v>85</v>
      </c>
      <c r="C21" s="27">
        <v>1627260</v>
      </c>
      <c r="D21" s="27">
        <v>1059760</v>
      </c>
      <c r="E21" s="25"/>
      <c r="F21" s="26"/>
      <c r="G21" s="27"/>
    </row>
    <row r="22" spans="1:12" ht="21.75" customHeight="1" x14ac:dyDescent="0.35">
      <c r="A22" s="31"/>
      <c r="B22" s="29" t="s">
        <v>98</v>
      </c>
      <c r="C22" s="27">
        <v>1397930</v>
      </c>
      <c r="D22" s="27">
        <v>1084180</v>
      </c>
      <c r="E22" s="25"/>
      <c r="F22" s="26"/>
      <c r="G22" s="27"/>
    </row>
    <row r="23" spans="1:12" ht="21.75" customHeight="1" x14ac:dyDescent="0.35">
      <c r="A23" s="31"/>
      <c r="B23" s="29" t="s">
        <v>201</v>
      </c>
      <c r="C23" s="27">
        <v>50600</v>
      </c>
      <c r="D23" s="27">
        <v>50600</v>
      </c>
      <c r="E23" s="25"/>
      <c r="F23" s="26"/>
      <c r="G23" s="27"/>
    </row>
    <row r="24" spans="1:12" ht="21.75" customHeight="1" x14ac:dyDescent="0.35">
      <c r="A24" s="31"/>
      <c r="B24" s="29" t="s">
        <v>90</v>
      </c>
      <c r="C24" s="27">
        <v>4216630</v>
      </c>
      <c r="D24" s="27">
        <v>4331480</v>
      </c>
      <c r="E24" s="25"/>
      <c r="F24" s="26"/>
      <c r="G24" s="27"/>
    </row>
    <row r="25" spans="1:12" ht="21.75" customHeight="1" x14ac:dyDescent="0.35">
      <c r="A25" s="31"/>
      <c r="B25" s="29" t="s">
        <v>97</v>
      </c>
      <c r="C25" s="27">
        <v>332000</v>
      </c>
      <c r="D25" s="27">
        <v>332000</v>
      </c>
      <c r="E25" s="25"/>
      <c r="F25" s="26"/>
      <c r="G25" s="27"/>
    </row>
    <row r="26" spans="1:12" ht="21.75" customHeight="1" x14ac:dyDescent="0.35">
      <c r="A26" s="31"/>
      <c r="B26" s="29" t="s">
        <v>91</v>
      </c>
      <c r="C26" s="27">
        <v>3156422</v>
      </c>
      <c r="D26" s="27">
        <v>3120207</v>
      </c>
      <c r="E26" s="25"/>
      <c r="F26" s="26"/>
      <c r="G26" s="27"/>
    </row>
    <row r="27" spans="1:12" ht="21.75" customHeight="1" x14ac:dyDescent="0.35">
      <c r="A27" s="31"/>
      <c r="B27" s="29" t="s">
        <v>86</v>
      </c>
      <c r="C27" s="27">
        <v>649830</v>
      </c>
      <c r="D27" s="27">
        <v>649830</v>
      </c>
      <c r="E27" s="25"/>
      <c r="F27" s="26"/>
      <c r="G27" s="27"/>
    </row>
    <row r="28" spans="1:12" ht="21.75" customHeight="1" x14ac:dyDescent="0.35">
      <c r="A28" s="31"/>
      <c r="B28" s="29" t="s">
        <v>104</v>
      </c>
      <c r="C28" s="27">
        <v>933100</v>
      </c>
      <c r="D28" s="27">
        <v>1556500</v>
      </c>
      <c r="E28" s="25"/>
      <c r="F28" s="26"/>
      <c r="G28" s="27"/>
    </row>
    <row r="29" spans="1:12" ht="21.75" customHeight="1" x14ac:dyDescent="0.35">
      <c r="A29" s="31"/>
      <c r="B29" s="29" t="s">
        <v>88</v>
      </c>
      <c r="C29" s="27">
        <v>395250</v>
      </c>
      <c r="D29" s="27">
        <v>551550</v>
      </c>
      <c r="E29" s="25"/>
      <c r="F29" s="26"/>
      <c r="G29" s="27"/>
    </row>
    <row r="30" spans="1:12" ht="26.25" customHeight="1" x14ac:dyDescent="0.35">
      <c r="A30" s="31"/>
      <c r="B30" s="106" t="s">
        <v>358</v>
      </c>
      <c r="C30" s="27">
        <v>376500</v>
      </c>
      <c r="D30" s="27">
        <v>376500</v>
      </c>
      <c r="E30" s="25"/>
      <c r="F30" s="26"/>
      <c r="G30" s="27"/>
    </row>
    <row r="31" spans="1:12" ht="21.75" customHeight="1" x14ac:dyDescent="0.35">
      <c r="A31" s="31"/>
      <c r="B31" s="106" t="s">
        <v>107</v>
      </c>
      <c r="C31" s="27">
        <v>599200</v>
      </c>
      <c r="D31" s="27">
        <v>0</v>
      </c>
      <c r="E31" s="25"/>
      <c r="F31" s="26"/>
      <c r="G31" s="27"/>
    </row>
    <row r="32" spans="1:12" ht="21.75" customHeight="1" x14ac:dyDescent="0.35">
      <c r="A32" s="31"/>
      <c r="B32" s="29" t="s">
        <v>200</v>
      </c>
      <c r="C32" s="27">
        <v>557492</v>
      </c>
      <c r="D32" s="27">
        <v>412400</v>
      </c>
      <c r="E32" s="25"/>
      <c r="F32" s="26"/>
      <c r="G32" s="27"/>
      <c r="L32" s="30">
        <v>0</v>
      </c>
    </row>
    <row r="33" spans="1:13" ht="21.75" customHeight="1" x14ac:dyDescent="0.35">
      <c r="A33" s="42"/>
      <c r="B33" s="43" t="s">
        <v>474</v>
      </c>
      <c r="C33" s="32">
        <v>10587388</v>
      </c>
      <c r="D33" s="32"/>
      <c r="E33" s="25"/>
      <c r="F33" s="33"/>
      <c r="G33" s="32"/>
    </row>
    <row r="34" spans="1:13" s="22" customFormat="1" ht="21.75" customHeight="1" x14ac:dyDescent="0.35">
      <c r="A34" s="361" t="s">
        <v>23</v>
      </c>
      <c r="B34" s="362"/>
      <c r="C34" s="34">
        <f>SUM(C10:C33)</f>
        <v>214188332.47</v>
      </c>
      <c r="D34" s="34">
        <f>SUM(D10:D32)</f>
        <v>214059401.47</v>
      </c>
      <c r="E34" s="35"/>
      <c r="F34" s="34">
        <f>+SUM(F9:F32)</f>
        <v>214188332.47</v>
      </c>
      <c r="G34" s="34">
        <f>+SUM(G9:G32)</f>
        <v>214059401.47</v>
      </c>
      <c r="H34" s="175">
        <f>+C34-F34</f>
        <v>0</v>
      </c>
      <c r="I34" s="174">
        <f>+D34-G34</f>
        <v>0</v>
      </c>
      <c r="M34" s="22">
        <v>0</v>
      </c>
    </row>
    <row r="35" spans="1:13" x14ac:dyDescent="0.35">
      <c r="A35" s="22"/>
    </row>
    <row r="36" spans="1:13" x14ac:dyDescent="0.35">
      <c r="A36" s="45"/>
    </row>
    <row r="37" spans="1:13" x14ac:dyDescent="0.35">
      <c r="A37" s="45"/>
    </row>
  </sheetData>
  <mergeCells count="8">
    <mergeCell ref="A1:G1"/>
    <mergeCell ref="A2:G2"/>
    <mergeCell ref="A3:G3"/>
    <mergeCell ref="A34:B34"/>
    <mergeCell ref="F7:G7"/>
    <mergeCell ref="E6:G6"/>
    <mergeCell ref="C6:D7"/>
    <mergeCell ref="A6:B7"/>
  </mergeCells>
  <pageMargins left="0.70866141732283472" right="0.43307086614173229" top="0.74803149606299213" bottom="0.35433070866141736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zoomScaleNormal="100" workbookViewId="0">
      <selection activeCell="D31" sqref="D31"/>
    </sheetView>
  </sheetViews>
  <sheetFormatPr defaultColWidth="9" defaultRowHeight="18.75" x14ac:dyDescent="0.3"/>
  <cols>
    <col min="1" max="2" width="10.375" style="50" customWidth="1"/>
    <col min="3" max="3" width="11.375" style="50" customWidth="1"/>
    <col min="4" max="4" width="7.25" style="50" customWidth="1"/>
    <col min="5" max="5" width="6.625" style="50" customWidth="1"/>
    <col min="6" max="6" width="11.625" style="1" customWidth="1"/>
    <col min="7" max="7" width="7" style="50" customWidth="1"/>
    <col min="8" max="8" width="16.75" style="50" customWidth="1"/>
    <col min="9" max="9" width="16.625" style="1" customWidth="1"/>
    <col min="10" max="10" width="1.125" style="50" customWidth="1"/>
    <col min="11" max="11" width="16" style="1" customWidth="1"/>
    <col min="12" max="16384" width="9" style="50"/>
  </cols>
  <sheetData>
    <row r="1" spans="1:11" s="51" customFormat="1" ht="21" x14ac:dyDescent="0.35">
      <c r="A1" s="360" t="str">
        <f>+BS!A1</f>
        <v>เทศบาลเมืองบึงกาฬ อำเภอเมืองบึงกาฬ จังหวัดบึงกาฬ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spans="1:11" s="51" customFormat="1" ht="21" x14ac:dyDescent="0.35">
      <c r="A2" s="360" t="s">
        <v>0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</row>
    <row r="3" spans="1:11" s="51" customFormat="1" ht="21" x14ac:dyDescent="0.35">
      <c r="A3" s="360" t="s">
        <v>197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</row>
    <row r="4" spans="1:11" ht="15.75" customHeight="1" x14ac:dyDescent="0.3"/>
    <row r="5" spans="1:11" s="146" customFormat="1" ht="21.75" customHeight="1" x14ac:dyDescent="0.2">
      <c r="A5" s="146" t="s">
        <v>21</v>
      </c>
      <c r="F5" s="147"/>
      <c r="I5" s="177">
        <v>2563</v>
      </c>
      <c r="J5" s="124"/>
      <c r="K5" s="177">
        <v>2562</v>
      </c>
    </row>
    <row r="6" spans="1:11" s="146" customFormat="1" ht="21.75" customHeight="1" x14ac:dyDescent="0.2">
      <c r="B6" s="132" t="s">
        <v>22</v>
      </c>
      <c r="F6" s="147"/>
      <c r="I6" s="131"/>
      <c r="J6" s="124"/>
      <c r="K6" s="131"/>
    </row>
    <row r="7" spans="1:11" s="132" customFormat="1" ht="21.75" customHeight="1" x14ac:dyDescent="0.2">
      <c r="B7" s="132" t="s">
        <v>134</v>
      </c>
      <c r="F7" s="148"/>
      <c r="I7" s="148">
        <v>0</v>
      </c>
      <c r="K7" s="148">
        <f>619780.3-1000</f>
        <v>618780.30000000005</v>
      </c>
    </row>
    <row r="8" spans="1:11" s="132" customFormat="1" ht="21.75" customHeight="1" x14ac:dyDescent="0.2">
      <c r="B8" s="132" t="s">
        <v>203</v>
      </c>
      <c r="F8" s="148"/>
      <c r="I8" s="148">
        <v>122745.97</v>
      </c>
      <c r="K8" s="148"/>
    </row>
    <row r="9" spans="1:11" s="132" customFormat="1" ht="21.75" customHeight="1" x14ac:dyDescent="0.2">
      <c r="B9" s="132" t="s">
        <v>135</v>
      </c>
      <c r="F9" s="148"/>
      <c r="I9" s="148">
        <v>5660369.2400000002</v>
      </c>
      <c r="K9" s="148">
        <v>5619396.6699999999</v>
      </c>
    </row>
    <row r="10" spans="1:11" s="132" customFormat="1" ht="21.75" customHeight="1" x14ac:dyDescent="0.2">
      <c r="B10" s="132" t="s">
        <v>204</v>
      </c>
      <c r="F10" s="148"/>
      <c r="I10" s="148">
        <v>1376496.4</v>
      </c>
      <c r="K10" s="148">
        <v>1364527.99</v>
      </c>
    </row>
    <row r="11" spans="1:11" s="132" customFormat="1" ht="21.75" customHeight="1" x14ac:dyDescent="0.2">
      <c r="B11" s="132" t="s">
        <v>205</v>
      </c>
      <c r="F11" s="148"/>
      <c r="I11" s="148">
        <v>10349845.720000001</v>
      </c>
      <c r="K11" s="148">
        <v>10209020.82</v>
      </c>
    </row>
    <row r="12" spans="1:11" s="132" customFormat="1" ht="21.75" customHeight="1" x14ac:dyDescent="0.2">
      <c r="B12" s="132" t="s">
        <v>136</v>
      </c>
      <c r="F12" s="148"/>
      <c r="I12" s="148">
        <v>10042989.300000001</v>
      </c>
      <c r="K12" s="148">
        <v>15412584.689999999</v>
      </c>
    </row>
    <row r="13" spans="1:11" s="132" customFormat="1" ht="21.75" customHeight="1" x14ac:dyDescent="0.2">
      <c r="B13" s="132" t="s">
        <v>206</v>
      </c>
      <c r="F13" s="148"/>
      <c r="I13" s="148">
        <v>23146444.34</v>
      </c>
      <c r="K13" s="148">
        <v>16347668.029999999</v>
      </c>
    </row>
    <row r="14" spans="1:11" s="132" customFormat="1" ht="21.75" customHeight="1" x14ac:dyDescent="0.2">
      <c r="B14" s="132" t="s">
        <v>207</v>
      </c>
      <c r="F14" s="148"/>
      <c r="I14" s="148">
        <v>7257686.7400000002</v>
      </c>
      <c r="K14" s="148">
        <v>17074675.91</v>
      </c>
    </row>
    <row r="15" spans="1:11" s="132" customFormat="1" ht="21.75" customHeight="1" x14ac:dyDescent="0.2">
      <c r="B15" s="132" t="s">
        <v>208</v>
      </c>
      <c r="F15" s="148"/>
      <c r="I15" s="148">
        <v>254630.26</v>
      </c>
      <c r="K15" s="148">
        <v>1047584.2</v>
      </c>
    </row>
    <row r="16" spans="1:11" s="132" customFormat="1" ht="21.75" customHeight="1" x14ac:dyDescent="0.2">
      <c r="B16" s="132" t="s">
        <v>137</v>
      </c>
      <c r="F16" s="148"/>
      <c r="I16" s="148">
        <v>5073562.68</v>
      </c>
      <c r="K16" s="148">
        <v>5036312.09</v>
      </c>
    </row>
    <row r="17" spans="1:11" s="132" customFormat="1" ht="21.75" customHeight="1" x14ac:dyDescent="0.2">
      <c r="B17" s="132" t="s">
        <v>138</v>
      </c>
      <c r="F17" s="148"/>
      <c r="I17" s="148">
        <v>8951644.4499999993</v>
      </c>
      <c r="K17" s="148">
        <v>8918984.2699999996</v>
      </c>
    </row>
    <row r="18" spans="1:11" s="132" customFormat="1" ht="21.75" customHeight="1" x14ac:dyDescent="0.2">
      <c r="B18" s="132" t="s">
        <v>209</v>
      </c>
      <c r="F18" s="148"/>
      <c r="I18" s="148">
        <v>3719962.88</v>
      </c>
      <c r="K18" s="148">
        <v>5169881.07</v>
      </c>
    </row>
    <row r="19" spans="1:11" s="132" customFormat="1" ht="21.75" customHeight="1" x14ac:dyDescent="0.2">
      <c r="B19" s="132" t="s">
        <v>210</v>
      </c>
      <c r="F19" s="148"/>
      <c r="I19" s="148">
        <v>443077.02</v>
      </c>
      <c r="K19" s="148">
        <v>381649.85</v>
      </c>
    </row>
    <row r="20" spans="1:11" s="132" customFormat="1" ht="21.75" customHeight="1" x14ac:dyDescent="0.2">
      <c r="B20" s="132" t="s">
        <v>211</v>
      </c>
      <c r="F20" s="148"/>
      <c r="I20" s="148">
        <v>526672.5</v>
      </c>
      <c r="K20" s="148">
        <v>325427.32</v>
      </c>
    </row>
    <row r="21" spans="1:11" s="132" customFormat="1" ht="21.75" customHeight="1" x14ac:dyDescent="0.2">
      <c r="B21" s="132" t="s">
        <v>139</v>
      </c>
      <c r="F21" s="148"/>
      <c r="I21" s="148">
        <v>9519549.3599999994</v>
      </c>
      <c r="K21" s="148">
        <v>9452537.8699999992</v>
      </c>
    </row>
    <row r="22" spans="1:11" s="132" customFormat="1" ht="21.75" customHeight="1" x14ac:dyDescent="0.2">
      <c r="B22" s="132" t="s">
        <v>455</v>
      </c>
      <c r="F22" s="148"/>
      <c r="I22" s="148">
        <v>14424807.619999999</v>
      </c>
      <c r="K22" s="148">
        <v>14202596.18</v>
      </c>
    </row>
    <row r="23" spans="1:11" s="132" customFormat="1" ht="21.75" customHeight="1" x14ac:dyDescent="0.2">
      <c r="B23" s="132" t="s">
        <v>456</v>
      </c>
      <c r="F23" s="148"/>
      <c r="I23" s="148">
        <v>1780907.16</v>
      </c>
      <c r="K23" s="148">
        <v>2428420.4500000002</v>
      </c>
    </row>
    <row r="24" spans="1:11" s="132" customFormat="1" ht="21.75" customHeight="1" x14ac:dyDescent="0.2">
      <c r="B24" s="132" t="s">
        <v>457</v>
      </c>
      <c r="F24" s="148"/>
      <c r="I24" s="148">
        <v>8831791.5800000001</v>
      </c>
      <c r="K24" s="148">
        <v>18761723.609999999</v>
      </c>
    </row>
    <row r="25" spans="1:11" s="132" customFormat="1" ht="21.75" customHeight="1" x14ac:dyDescent="0.2">
      <c r="B25" s="132" t="s">
        <v>212</v>
      </c>
      <c r="F25" s="148"/>
      <c r="I25" s="148">
        <v>3032256</v>
      </c>
      <c r="K25" s="148">
        <v>1016000</v>
      </c>
    </row>
    <row r="26" spans="1:11" s="132" customFormat="1" ht="21.75" customHeight="1" x14ac:dyDescent="0.2">
      <c r="B26" s="132" t="s">
        <v>213</v>
      </c>
      <c r="F26" s="148"/>
      <c r="I26" s="148">
        <v>2034401.62</v>
      </c>
      <c r="K26" s="148">
        <v>2029318.12</v>
      </c>
    </row>
    <row r="27" spans="1:11" s="146" customFormat="1" ht="21.75" customHeight="1" thickBot="1" x14ac:dyDescent="0.25">
      <c r="B27" s="149" t="s">
        <v>23</v>
      </c>
      <c r="F27" s="147"/>
      <c r="I27" s="150">
        <f>+SUM(I7:I26)</f>
        <v>116549840.83999999</v>
      </c>
      <c r="K27" s="150">
        <f>+SUM(K7:K26)</f>
        <v>135417089.44</v>
      </c>
    </row>
    <row r="28" spans="1:11" s="51" customFormat="1" ht="20.25" customHeight="1" thickTop="1" x14ac:dyDescent="0.35">
      <c r="A28" s="360"/>
      <c r="B28" s="360"/>
      <c r="C28" s="360"/>
      <c r="D28" s="360"/>
      <c r="E28" s="360"/>
      <c r="F28" s="360"/>
      <c r="G28" s="360"/>
      <c r="H28" s="360"/>
      <c r="I28" s="360"/>
      <c r="J28" s="360"/>
      <c r="K28" s="360"/>
    </row>
    <row r="29" spans="1:11" s="132" customFormat="1" ht="19.5" customHeight="1" x14ac:dyDescent="0.2">
      <c r="F29" s="148"/>
      <c r="I29" s="148"/>
      <c r="K29" s="148"/>
    </row>
    <row r="30" spans="1:11" s="132" customFormat="1" ht="21.75" customHeight="1" x14ac:dyDescent="0.2">
      <c r="A30" s="146" t="s">
        <v>128</v>
      </c>
      <c r="F30" s="148"/>
      <c r="I30" s="177">
        <v>2563</v>
      </c>
      <c r="J30" s="124"/>
      <c r="K30" s="177">
        <v>2562</v>
      </c>
    </row>
    <row r="31" spans="1:11" s="132" customFormat="1" ht="21" customHeight="1" x14ac:dyDescent="0.2">
      <c r="B31" s="132" t="s">
        <v>191</v>
      </c>
      <c r="F31" s="148"/>
      <c r="I31" s="148">
        <v>0</v>
      </c>
      <c r="K31" s="148">
        <v>1000</v>
      </c>
    </row>
    <row r="32" spans="1:11" s="132" customFormat="1" ht="21" customHeight="1" x14ac:dyDescent="0.2">
      <c r="B32" s="132" t="s">
        <v>214</v>
      </c>
      <c r="F32" s="148"/>
      <c r="I32" s="148">
        <v>5600</v>
      </c>
      <c r="K32" s="148"/>
    </row>
    <row r="33" spans="1:11" s="132" customFormat="1" ht="21" customHeight="1" x14ac:dyDescent="0.2">
      <c r="B33" s="132" t="s">
        <v>215</v>
      </c>
      <c r="F33" s="148"/>
      <c r="I33" s="148">
        <v>18500</v>
      </c>
      <c r="K33" s="148"/>
    </row>
    <row r="34" spans="1:11" s="132" customFormat="1" ht="21" customHeight="1" x14ac:dyDescent="0.2">
      <c r="B34" s="132" t="s">
        <v>216</v>
      </c>
      <c r="F34" s="148"/>
      <c r="I34" s="148">
        <v>360</v>
      </c>
      <c r="K34" s="148"/>
    </row>
    <row r="35" spans="1:11" s="132" customFormat="1" ht="21" customHeight="1" x14ac:dyDescent="0.2">
      <c r="B35" s="132" t="s">
        <v>217</v>
      </c>
      <c r="F35" s="148"/>
      <c r="I35" s="148">
        <v>40</v>
      </c>
      <c r="K35" s="148"/>
    </row>
    <row r="36" spans="1:11" s="132" customFormat="1" ht="21" customHeight="1" x14ac:dyDescent="0.2">
      <c r="B36" s="132" t="s">
        <v>219</v>
      </c>
      <c r="F36" s="148"/>
      <c r="I36" s="148">
        <v>280</v>
      </c>
      <c r="K36" s="148"/>
    </row>
    <row r="37" spans="1:11" s="132" customFormat="1" ht="21" customHeight="1" x14ac:dyDescent="0.2">
      <c r="B37" s="132" t="s">
        <v>218</v>
      </c>
      <c r="F37" s="148"/>
      <c r="I37" s="148">
        <v>3600</v>
      </c>
      <c r="K37" s="148"/>
    </row>
    <row r="38" spans="1:11" s="132" customFormat="1" ht="21" customHeight="1" x14ac:dyDescent="0.2">
      <c r="B38" s="132" t="s">
        <v>220</v>
      </c>
      <c r="F38" s="148"/>
      <c r="I38" s="148">
        <v>77000</v>
      </c>
      <c r="K38" s="148"/>
    </row>
    <row r="39" spans="1:11" s="132" customFormat="1" ht="21" customHeight="1" x14ac:dyDescent="0.2">
      <c r="B39" s="132" t="s">
        <v>221</v>
      </c>
      <c r="F39" s="148"/>
      <c r="I39" s="148">
        <v>1437</v>
      </c>
      <c r="K39" s="148"/>
    </row>
    <row r="40" spans="1:11" s="132" customFormat="1" ht="21" customHeight="1" x14ac:dyDescent="0.2">
      <c r="B40" s="132" t="s">
        <v>222</v>
      </c>
      <c r="F40" s="148"/>
      <c r="I40" s="148">
        <v>40496</v>
      </c>
      <c r="K40" s="148"/>
    </row>
    <row r="41" spans="1:11" s="132" customFormat="1" ht="21" customHeight="1" x14ac:dyDescent="0.2">
      <c r="B41" s="132" t="s">
        <v>223</v>
      </c>
      <c r="F41" s="148"/>
      <c r="I41" s="148">
        <v>280</v>
      </c>
      <c r="K41" s="148"/>
    </row>
    <row r="42" spans="1:11" s="132" customFormat="1" ht="21.75" customHeight="1" thickBot="1" x14ac:dyDescent="0.25">
      <c r="B42" s="146" t="s">
        <v>23</v>
      </c>
      <c r="F42" s="148"/>
      <c r="I42" s="150">
        <f>SUM(I31:I41)</f>
        <v>147593</v>
      </c>
      <c r="J42" s="146"/>
      <c r="K42" s="150">
        <f>+K31</f>
        <v>1000</v>
      </c>
    </row>
    <row r="43" spans="1:11" s="51" customFormat="1" ht="21.75" thickTop="1" x14ac:dyDescent="0.35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62"/>
    </row>
    <row r="44" spans="1:11" s="37" customFormat="1" ht="19.5" x14ac:dyDescent="0.3">
      <c r="F44" s="118"/>
      <c r="I44" s="118"/>
      <c r="K44" s="118"/>
    </row>
    <row r="45" spans="1:11" s="37" customFormat="1" ht="19.5" x14ac:dyDescent="0.3">
      <c r="F45" s="118"/>
      <c r="I45" s="118"/>
      <c r="K45" s="118"/>
    </row>
    <row r="46" spans="1:11" s="37" customFormat="1" ht="19.5" x14ac:dyDescent="0.3">
      <c r="F46" s="118"/>
      <c r="I46" s="118"/>
      <c r="K46" s="118"/>
    </row>
    <row r="47" spans="1:11" s="37" customFormat="1" ht="19.5" x14ac:dyDescent="0.3">
      <c r="F47" s="118"/>
      <c r="I47" s="118"/>
      <c r="K47" s="118"/>
    </row>
    <row r="48" spans="1:11" s="37" customFormat="1" ht="19.5" x14ac:dyDescent="0.3">
      <c r="F48" s="118"/>
      <c r="I48" s="118"/>
      <c r="K48" s="118"/>
    </row>
    <row r="49" spans="6:11" s="37" customFormat="1" ht="19.5" x14ac:dyDescent="0.3">
      <c r="F49" s="118"/>
      <c r="I49" s="118"/>
      <c r="K49" s="118"/>
    </row>
  </sheetData>
  <mergeCells count="4">
    <mergeCell ref="A1:K1"/>
    <mergeCell ref="A2:K2"/>
    <mergeCell ref="A3:K3"/>
    <mergeCell ref="A28:K28"/>
  </mergeCells>
  <pageMargins left="0.45866141700000002" right="0" top="0.74803149599999996" bottom="6.4960630000000005E-2" header="0.31496062992126" footer="0.31496062992126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activeCell="M5" sqref="M5"/>
    </sheetView>
  </sheetViews>
  <sheetFormatPr defaultColWidth="9" defaultRowHeight="18.75" x14ac:dyDescent="0.3"/>
  <cols>
    <col min="1" max="1" width="10.625" style="168" customWidth="1"/>
    <col min="2" max="2" width="10.375" style="168" customWidth="1"/>
    <col min="3" max="3" width="11.375" style="168" customWidth="1"/>
    <col min="4" max="4" width="7.25" style="168" customWidth="1"/>
    <col min="5" max="5" width="6.625" style="168" customWidth="1"/>
    <col min="6" max="6" width="11.625" style="1" customWidth="1"/>
    <col min="7" max="7" width="7" style="168" customWidth="1"/>
    <col min="8" max="8" width="10" style="168" customWidth="1"/>
    <col min="9" max="9" width="15" style="1" customWidth="1"/>
    <col min="10" max="10" width="1.25" style="168" customWidth="1"/>
    <col min="11" max="11" width="14.875" style="1" customWidth="1"/>
    <col min="12" max="16384" width="9" style="168"/>
  </cols>
  <sheetData>
    <row r="1" spans="1:11" s="51" customFormat="1" ht="21" x14ac:dyDescent="0.35">
      <c r="A1" s="360" t="str">
        <f>+BS!A1</f>
        <v>เทศบาลเมืองบึงกาฬ อำเภอเมืองบึงกาฬ จังหวัดบึงกาฬ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spans="1:11" s="51" customFormat="1" ht="21" x14ac:dyDescent="0.35">
      <c r="A2" s="360" t="s">
        <v>0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</row>
    <row r="3" spans="1:11" s="51" customFormat="1" ht="21" x14ac:dyDescent="0.35">
      <c r="A3" s="360" t="s">
        <v>197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</row>
    <row r="4" spans="1:11" ht="22.5" customHeight="1" x14ac:dyDescent="0.3"/>
    <row r="5" spans="1:11" s="132" customFormat="1" ht="24.75" customHeight="1" x14ac:dyDescent="0.2">
      <c r="A5" s="146" t="s">
        <v>129</v>
      </c>
      <c r="F5" s="148"/>
      <c r="I5" s="177">
        <v>2563</v>
      </c>
      <c r="J5" s="124"/>
      <c r="K5" s="177">
        <v>2562</v>
      </c>
    </row>
    <row r="6" spans="1:11" s="132" customFormat="1" ht="21.75" customHeight="1" x14ac:dyDescent="0.2">
      <c r="B6" s="132" t="s">
        <v>130</v>
      </c>
      <c r="F6" s="148"/>
      <c r="I6" s="148">
        <v>15913178.32</v>
      </c>
      <c r="K6" s="148">
        <v>15169706.119999999</v>
      </c>
    </row>
    <row r="7" spans="1:11" s="146" customFormat="1" ht="21.75" customHeight="1" thickBot="1" x14ac:dyDescent="0.25">
      <c r="B7" s="146" t="s">
        <v>23</v>
      </c>
      <c r="F7" s="147"/>
      <c r="I7" s="150">
        <f>+I6</f>
        <v>15913178.32</v>
      </c>
      <c r="K7" s="150">
        <f>+K6</f>
        <v>15169706.119999999</v>
      </c>
    </row>
    <row r="8" spans="1:11" s="146" customFormat="1" ht="21.75" customHeight="1" thickTop="1" x14ac:dyDescent="0.2">
      <c r="F8" s="147"/>
      <c r="I8" s="161"/>
      <c r="K8" s="161"/>
    </row>
    <row r="9" spans="1:11" s="146" customFormat="1" ht="21.75" customHeight="1" x14ac:dyDescent="0.2">
      <c r="F9" s="147"/>
      <c r="I9" s="161"/>
      <c r="K9" s="161"/>
    </row>
    <row r="10" spans="1:11" s="132" customFormat="1" ht="21.75" customHeight="1" x14ac:dyDescent="0.2">
      <c r="A10" s="146" t="s">
        <v>359</v>
      </c>
      <c r="F10" s="148"/>
      <c r="I10" s="177">
        <v>2563</v>
      </c>
      <c r="J10" s="124"/>
      <c r="K10" s="177">
        <v>2562</v>
      </c>
    </row>
    <row r="11" spans="1:11" s="37" customFormat="1" ht="19.5" x14ac:dyDescent="0.3">
      <c r="B11" s="37" t="s">
        <v>360</v>
      </c>
      <c r="F11" s="118"/>
      <c r="I11" s="118">
        <v>498000</v>
      </c>
      <c r="K11" s="118">
        <v>0</v>
      </c>
    </row>
    <row r="12" spans="1:11" s="37" customFormat="1" ht="19.5" x14ac:dyDescent="0.3">
      <c r="B12" s="37" t="s">
        <v>361</v>
      </c>
      <c r="F12" s="118"/>
      <c r="I12" s="118">
        <v>0</v>
      </c>
      <c r="K12" s="118">
        <v>158000</v>
      </c>
    </row>
    <row r="13" spans="1:11" s="37" customFormat="1" ht="19.5" x14ac:dyDescent="0.3">
      <c r="B13" s="37" t="s">
        <v>362</v>
      </c>
      <c r="F13" s="118"/>
      <c r="I13" s="118">
        <v>0</v>
      </c>
      <c r="K13" s="118">
        <v>136000</v>
      </c>
    </row>
    <row r="14" spans="1:11" s="37" customFormat="1" ht="19.5" x14ac:dyDescent="0.3">
      <c r="B14" s="37" t="s">
        <v>363</v>
      </c>
      <c r="F14" s="118"/>
      <c r="I14" s="118">
        <v>0</v>
      </c>
      <c r="K14" s="118">
        <v>115000</v>
      </c>
    </row>
    <row r="15" spans="1:11" s="116" customFormat="1" ht="20.25" thickBot="1" x14ac:dyDescent="0.35">
      <c r="B15" s="116" t="s">
        <v>23</v>
      </c>
      <c r="F15" s="178"/>
      <c r="I15" s="179">
        <f>SUM(I11:I14)</f>
        <v>498000</v>
      </c>
      <c r="K15" s="179">
        <f>SUM(K11:K14)</f>
        <v>409000</v>
      </c>
    </row>
    <row r="16" spans="1:11" s="37" customFormat="1" ht="20.25" thickTop="1" x14ac:dyDescent="0.3">
      <c r="F16" s="118"/>
      <c r="I16" s="118"/>
      <c r="K16" s="118"/>
    </row>
    <row r="17" spans="6:11" s="37" customFormat="1" ht="19.5" x14ac:dyDescent="0.3">
      <c r="F17" s="118"/>
      <c r="I17" s="118"/>
      <c r="K17" s="118"/>
    </row>
    <row r="18" spans="6:11" s="37" customFormat="1" ht="19.5" x14ac:dyDescent="0.3">
      <c r="F18" s="118"/>
      <c r="I18" s="118"/>
      <c r="K18" s="118"/>
    </row>
    <row r="19" spans="6:11" s="37" customFormat="1" ht="19.5" x14ac:dyDescent="0.3">
      <c r="F19" s="118"/>
      <c r="I19" s="118"/>
      <c r="K19" s="118"/>
    </row>
    <row r="20" spans="6:11" s="37" customFormat="1" ht="19.5" x14ac:dyDescent="0.3">
      <c r="F20" s="118"/>
      <c r="I20" s="118"/>
      <c r="K20" s="118"/>
    </row>
    <row r="21" spans="6:11" s="37" customFormat="1" ht="19.5" x14ac:dyDescent="0.3">
      <c r="F21" s="118"/>
      <c r="I21" s="118"/>
      <c r="K21" s="118"/>
    </row>
    <row r="22" spans="6:11" s="37" customFormat="1" ht="19.5" x14ac:dyDescent="0.3">
      <c r="F22" s="118"/>
      <c r="I22" s="118"/>
      <c r="K22" s="118"/>
    </row>
    <row r="23" spans="6:11" s="37" customFormat="1" ht="19.5" x14ac:dyDescent="0.3">
      <c r="F23" s="118"/>
      <c r="I23" s="118"/>
      <c r="K23" s="118"/>
    </row>
    <row r="24" spans="6:11" s="37" customFormat="1" ht="19.5" x14ac:dyDescent="0.3">
      <c r="F24" s="118"/>
      <c r="I24" s="118"/>
      <c r="K24" s="118"/>
    </row>
    <row r="25" spans="6:11" s="37" customFormat="1" ht="19.5" x14ac:dyDescent="0.3">
      <c r="F25" s="118"/>
      <c r="I25" s="118"/>
      <c r="K25" s="118"/>
    </row>
    <row r="26" spans="6:11" s="37" customFormat="1" ht="19.5" x14ac:dyDescent="0.3">
      <c r="F26" s="118"/>
      <c r="I26" s="118"/>
      <c r="K26" s="118"/>
    </row>
    <row r="27" spans="6:11" s="37" customFormat="1" ht="19.5" x14ac:dyDescent="0.3">
      <c r="F27" s="118"/>
      <c r="I27" s="118"/>
      <c r="K27" s="118"/>
    </row>
    <row r="28" spans="6:11" s="37" customFormat="1" ht="19.5" x14ac:dyDescent="0.3">
      <c r="F28" s="118"/>
      <c r="I28" s="118"/>
      <c r="K28" s="118"/>
    </row>
  </sheetData>
  <mergeCells count="3">
    <mergeCell ref="A1:K1"/>
    <mergeCell ref="A2:K2"/>
    <mergeCell ref="A3:K3"/>
  </mergeCells>
  <pageMargins left="0.7" right="0.2" top="0.5" bottom="0.25" header="0.3" footer="0.3"/>
  <pageSetup scale="8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22" zoomScaleNormal="100" workbookViewId="0">
      <selection activeCell="H28" sqref="H28"/>
    </sheetView>
  </sheetViews>
  <sheetFormatPr defaultColWidth="9" defaultRowHeight="19.5" x14ac:dyDescent="0.3"/>
  <cols>
    <col min="1" max="1" width="10.375" style="37" customWidth="1"/>
    <col min="2" max="2" width="11.375" style="37" customWidth="1"/>
    <col min="3" max="3" width="13" style="37" customWidth="1"/>
    <col min="4" max="4" width="10.75" style="37" customWidth="1"/>
    <col min="5" max="5" width="12.875" style="118" customWidth="1"/>
    <col min="6" max="6" width="11.375" style="37" customWidth="1"/>
    <col min="7" max="7" width="14.125" style="37" customWidth="1"/>
    <col min="8" max="8" width="14.75" style="118" customWidth="1"/>
    <col min="9" max="9" width="21.375" style="37" customWidth="1"/>
    <col min="10" max="10" width="16.625" style="118" customWidth="1"/>
    <col min="11" max="16384" width="9" style="37"/>
  </cols>
  <sheetData>
    <row r="1" spans="1:10" s="116" customFormat="1" x14ac:dyDescent="0.3">
      <c r="A1" s="370" t="s">
        <v>381</v>
      </c>
      <c r="B1" s="370"/>
      <c r="C1" s="370"/>
      <c r="D1" s="370"/>
      <c r="E1" s="370"/>
      <c r="F1" s="370"/>
      <c r="G1" s="370"/>
      <c r="H1" s="370"/>
      <c r="I1" s="137"/>
      <c r="J1" s="137"/>
    </row>
    <row r="2" spans="1:10" s="116" customFormat="1" x14ac:dyDescent="0.3">
      <c r="A2" s="370" t="s">
        <v>0</v>
      </c>
      <c r="B2" s="370"/>
      <c r="C2" s="370"/>
      <c r="D2" s="370"/>
      <c r="E2" s="370"/>
      <c r="F2" s="370"/>
      <c r="G2" s="370"/>
      <c r="H2" s="370"/>
      <c r="I2" s="137"/>
      <c r="J2" s="137"/>
    </row>
    <row r="3" spans="1:10" s="116" customFormat="1" x14ac:dyDescent="0.3">
      <c r="A3" s="370" t="s">
        <v>197</v>
      </c>
      <c r="B3" s="370"/>
      <c r="C3" s="370"/>
      <c r="D3" s="370"/>
      <c r="E3" s="370"/>
      <c r="F3" s="370"/>
      <c r="G3" s="370"/>
      <c r="H3" s="370"/>
      <c r="I3" s="137"/>
      <c r="J3" s="137"/>
    </row>
    <row r="4" spans="1:10" ht="15" customHeight="1" x14ac:dyDescent="0.3"/>
    <row r="5" spans="1:10" s="146" customFormat="1" ht="34.5" customHeight="1" x14ac:dyDescent="0.2">
      <c r="A5" s="146" t="s">
        <v>379</v>
      </c>
      <c r="E5" s="147"/>
      <c r="H5" s="147"/>
      <c r="J5" s="147"/>
    </row>
    <row r="6" spans="1:10" s="132" customFormat="1" ht="30.75" customHeight="1" x14ac:dyDescent="0.2">
      <c r="A6" s="369" t="s">
        <v>140</v>
      </c>
      <c r="B6" s="369"/>
      <c r="C6" s="369">
        <v>2563</v>
      </c>
      <c r="D6" s="369"/>
      <c r="E6" s="369"/>
      <c r="F6" s="369">
        <v>2562</v>
      </c>
      <c r="G6" s="369"/>
      <c r="H6" s="369"/>
    </row>
    <row r="7" spans="1:10" s="120" customFormat="1" x14ac:dyDescent="0.2">
      <c r="A7" s="369"/>
      <c r="B7" s="369"/>
      <c r="C7" s="163" t="s">
        <v>141</v>
      </c>
      <c r="D7" s="122" t="s">
        <v>142</v>
      </c>
      <c r="E7" s="123" t="s">
        <v>51</v>
      </c>
      <c r="F7" s="163" t="s">
        <v>141</v>
      </c>
      <c r="G7" s="122" t="s">
        <v>142</v>
      </c>
      <c r="H7" s="123" t="s">
        <v>51</v>
      </c>
    </row>
    <row r="8" spans="1:10" s="124" customFormat="1" ht="27.75" customHeight="1" x14ac:dyDescent="0.2">
      <c r="A8" s="125" t="s">
        <v>143</v>
      </c>
      <c r="B8" s="126"/>
      <c r="C8" s="127">
        <v>2562</v>
      </c>
      <c r="D8" s="127">
        <v>2</v>
      </c>
      <c r="E8" s="128">
        <v>20362.5</v>
      </c>
      <c r="F8" s="127">
        <v>2562</v>
      </c>
      <c r="G8" s="127">
        <v>8</v>
      </c>
      <c r="H8" s="133">
        <v>70750.38</v>
      </c>
    </row>
    <row r="9" spans="1:10" s="146" customFormat="1" ht="25.5" customHeight="1" x14ac:dyDescent="0.2">
      <c r="A9" s="369" t="s">
        <v>23</v>
      </c>
      <c r="B9" s="369"/>
      <c r="C9" s="134"/>
      <c r="D9" s="135">
        <v>2</v>
      </c>
      <c r="E9" s="136">
        <f>+E8</f>
        <v>20362.5</v>
      </c>
      <c r="F9" s="134"/>
      <c r="G9" s="163">
        <v>8</v>
      </c>
      <c r="H9" s="136">
        <f>+H8</f>
        <v>70750.38</v>
      </c>
      <c r="J9" s="147"/>
    </row>
    <row r="10" spans="1:10" s="146" customFormat="1" ht="27" customHeight="1" x14ac:dyDescent="0.2">
      <c r="A10" s="371" t="s">
        <v>224</v>
      </c>
      <c r="B10" s="372"/>
      <c r="C10" s="127" t="s">
        <v>103</v>
      </c>
      <c r="D10" s="127" t="s">
        <v>103</v>
      </c>
      <c r="E10" s="127" t="s">
        <v>103</v>
      </c>
      <c r="F10" s="155">
        <v>2562</v>
      </c>
      <c r="G10" s="135">
        <v>13</v>
      </c>
      <c r="H10" s="156">
        <v>2532.6999999999998</v>
      </c>
      <c r="J10" s="147"/>
    </row>
    <row r="11" spans="1:10" s="146" customFormat="1" ht="26.25" customHeight="1" x14ac:dyDescent="0.2">
      <c r="A11" s="369" t="s">
        <v>23</v>
      </c>
      <c r="B11" s="369"/>
      <c r="C11" s="155"/>
      <c r="D11" s="135"/>
      <c r="E11" s="135" t="s">
        <v>103</v>
      </c>
      <c r="F11" s="155"/>
      <c r="G11" s="135">
        <v>13</v>
      </c>
      <c r="H11" s="156">
        <v>2532.6999999999998</v>
      </c>
      <c r="J11" s="147"/>
    </row>
    <row r="12" spans="1:10" s="124" customFormat="1" ht="21.75" customHeight="1" x14ac:dyDescent="0.2">
      <c r="A12" s="371" t="s">
        <v>145</v>
      </c>
      <c r="B12" s="372"/>
      <c r="C12" s="127">
        <v>2556</v>
      </c>
      <c r="D12" s="127">
        <v>1</v>
      </c>
      <c r="E12" s="128">
        <v>13440</v>
      </c>
      <c r="F12" s="127">
        <v>2556</v>
      </c>
      <c r="G12" s="127">
        <v>1</v>
      </c>
      <c r="H12" s="128">
        <v>13440</v>
      </c>
      <c r="J12" s="131"/>
    </row>
    <row r="13" spans="1:10" s="124" customFormat="1" ht="21.75" customHeight="1" x14ac:dyDescent="0.2">
      <c r="A13" s="376"/>
      <c r="B13" s="377"/>
      <c r="C13" s="127">
        <v>2557</v>
      </c>
      <c r="D13" s="127">
        <v>1</v>
      </c>
      <c r="E13" s="128">
        <v>13440</v>
      </c>
      <c r="F13" s="127">
        <v>2557</v>
      </c>
      <c r="G13" s="127">
        <v>1</v>
      </c>
      <c r="H13" s="128">
        <v>13440</v>
      </c>
      <c r="J13" s="131"/>
    </row>
    <row r="14" spans="1:10" s="124" customFormat="1" ht="21.75" customHeight="1" x14ac:dyDescent="0.2">
      <c r="A14" s="376"/>
      <c r="B14" s="377"/>
      <c r="C14" s="127">
        <v>2558</v>
      </c>
      <c r="D14" s="127">
        <v>1</v>
      </c>
      <c r="E14" s="128">
        <v>13440</v>
      </c>
      <c r="F14" s="127">
        <v>2558</v>
      </c>
      <c r="G14" s="127">
        <v>1</v>
      </c>
      <c r="H14" s="128">
        <v>13440</v>
      </c>
      <c r="J14" s="131"/>
    </row>
    <row r="15" spans="1:10" s="124" customFormat="1" ht="21.75" customHeight="1" x14ac:dyDescent="0.2">
      <c r="A15" s="376"/>
      <c r="B15" s="377"/>
      <c r="C15" s="127">
        <v>2559</v>
      </c>
      <c r="D15" s="127">
        <v>1</v>
      </c>
      <c r="E15" s="128">
        <v>23880</v>
      </c>
      <c r="F15" s="127">
        <v>2559</v>
      </c>
      <c r="G15" s="127">
        <v>1</v>
      </c>
      <c r="H15" s="128">
        <v>23880</v>
      </c>
      <c r="J15" s="131"/>
    </row>
    <row r="16" spans="1:10" s="124" customFormat="1" ht="21.75" customHeight="1" x14ac:dyDescent="0.2">
      <c r="A16" s="376"/>
      <c r="B16" s="377"/>
      <c r="C16" s="127">
        <v>2560</v>
      </c>
      <c r="D16" s="127">
        <v>1</v>
      </c>
      <c r="E16" s="128">
        <v>22920</v>
      </c>
      <c r="F16" s="127">
        <v>2560</v>
      </c>
      <c r="G16" s="127">
        <v>1</v>
      </c>
      <c r="H16" s="128">
        <v>22920</v>
      </c>
      <c r="J16" s="131"/>
    </row>
    <row r="17" spans="1:10" s="124" customFormat="1" ht="21.75" customHeight="1" x14ac:dyDescent="0.2">
      <c r="A17" s="376"/>
      <c r="B17" s="377"/>
      <c r="C17" s="127">
        <v>2561</v>
      </c>
      <c r="D17" s="127">
        <v>1</v>
      </c>
      <c r="E17" s="128">
        <v>24200</v>
      </c>
      <c r="F17" s="127">
        <v>2561</v>
      </c>
      <c r="G17" s="127">
        <v>1</v>
      </c>
      <c r="H17" s="128">
        <v>24200</v>
      </c>
      <c r="J17" s="131"/>
    </row>
    <row r="18" spans="1:10" s="124" customFormat="1" ht="21.75" customHeight="1" x14ac:dyDescent="0.2">
      <c r="A18" s="378"/>
      <c r="B18" s="379"/>
      <c r="C18" s="127">
        <v>2562</v>
      </c>
      <c r="D18" s="127">
        <v>1</v>
      </c>
      <c r="E18" s="128">
        <v>2810</v>
      </c>
      <c r="F18" s="127">
        <v>2562</v>
      </c>
      <c r="G18" s="127">
        <v>8</v>
      </c>
      <c r="H18" s="128">
        <v>28914</v>
      </c>
      <c r="J18" s="131"/>
    </row>
    <row r="19" spans="1:10" s="146" customFormat="1" ht="21.75" customHeight="1" x14ac:dyDescent="0.2">
      <c r="A19" s="369" t="s">
        <v>23</v>
      </c>
      <c r="B19" s="369"/>
      <c r="C19" s="134"/>
      <c r="D19" s="135" t="s">
        <v>103</v>
      </c>
      <c r="E19" s="136">
        <f>SUM(E12:E18)</f>
        <v>114130</v>
      </c>
      <c r="F19" s="163"/>
      <c r="G19" s="163">
        <f>SUM(G12:G18)</f>
        <v>14</v>
      </c>
      <c r="H19" s="136">
        <f>SUM(H12:H18)</f>
        <v>140234</v>
      </c>
      <c r="J19" s="147"/>
    </row>
    <row r="20" spans="1:10" s="146" customFormat="1" ht="23.25" customHeight="1" x14ac:dyDescent="0.2">
      <c r="A20" s="371" t="s">
        <v>145</v>
      </c>
      <c r="B20" s="372"/>
      <c r="C20" s="158">
        <v>2563</v>
      </c>
      <c r="D20" s="127">
        <v>2</v>
      </c>
      <c r="E20" s="159">
        <v>7170.2</v>
      </c>
      <c r="F20" s="163"/>
      <c r="G20" s="163"/>
      <c r="H20" s="136"/>
      <c r="J20" s="147"/>
    </row>
    <row r="21" spans="1:10" s="146" customFormat="1" ht="26.25" customHeight="1" x14ac:dyDescent="0.2">
      <c r="A21" s="369" t="s">
        <v>23</v>
      </c>
      <c r="B21" s="369"/>
      <c r="C21" s="157"/>
      <c r="D21" s="135"/>
      <c r="E21" s="136">
        <v>7170.2</v>
      </c>
      <c r="F21" s="163"/>
      <c r="G21" s="163"/>
      <c r="H21" s="136"/>
      <c r="J21" s="147"/>
    </row>
    <row r="22" spans="1:10" s="146" customFormat="1" ht="21.75" customHeight="1" x14ac:dyDescent="0.2">
      <c r="A22" s="373" t="s">
        <v>144</v>
      </c>
      <c r="B22" s="374"/>
      <c r="C22" s="375"/>
      <c r="D22" s="135" t="s">
        <v>103</v>
      </c>
      <c r="E22" s="136">
        <f>+E19+E9+E21</f>
        <v>141662.70000000001</v>
      </c>
      <c r="F22" s="134"/>
      <c r="G22" s="163">
        <f>+G9+G11+G19</f>
        <v>35</v>
      </c>
      <c r="H22" s="136">
        <f>+H19+H9+H11</f>
        <v>213517.08000000002</v>
      </c>
    </row>
    <row r="23" spans="1:10" s="132" customFormat="1" x14ac:dyDescent="0.2">
      <c r="E23" s="148"/>
      <c r="H23" s="148"/>
      <c r="J23" s="148"/>
    </row>
    <row r="24" spans="1:10" s="132" customFormat="1" x14ac:dyDescent="0.2">
      <c r="E24" s="148"/>
      <c r="H24" s="148"/>
      <c r="J24" s="148"/>
    </row>
    <row r="25" spans="1:10" s="132" customFormat="1" ht="27" customHeight="1" x14ac:dyDescent="0.2">
      <c r="A25" s="146" t="s">
        <v>380</v>
      </c>
      <c r="E25" s="177">
        <v>2563</v>
      </c>
      <c r="G25" s="177">
        <v>2562</v>
      </c>
      <c r="I25" s="124"/>
    </row>
    <row r="26" spans="1:10" s="132" customFormat="1" ht="21.75" customHeight="1" x14ac:dyDescent="0.2">
      <c r="B26" s="132" t="s">
        <v>185</v>
      </c>
      <c r="E26" s="148">
        <v>0</v>
      </c>
      <c r="G26" s="148">
        <v>64.14</v>
      </c>
    </row>
    <row r="27" spans="1:10" s="146" customFormat="1" ht="21.75" customHeight="1" thickBot="1" x14ac:dyDescent="0.25">
      <c r="B27" s="146" t="s">
        <v>23</v>
      </c>
      <c r="E27" s="150">
        <f>+E26</f>
        <v>0</v>
      </c>
      <c r="G27" s="150">
        <f>+G26</f>
        <v>64.14</v>
      </c>
    </row>
    <row r="28" spans="1:10" s="132" customFormat="1" ht="20.25" thickTop="1" x14ac:dyDescent="0.2">
      <c r="E28" s="148"/>
      <c r="G28" s="148"/>
      <c r="H28" s="148"/>
    </row>
    <row r="29" spans="1:10" s="132" customFormat="1" x14ac:dyDescent="0.2">
      <c r="E29" s="148"/>
      <c r="H29" s="148"/>
      <c r="J29" s="148"/>
    </row>
    <row r="30" spans="1:10" s="132" customFormat="1" x14ac:dyDescent="0.2">
      <c r="E30" s="148"/>
      <c r="H30" s="148"/>
      <c r="J30" s="148"/>
    </row>
    <row r="31" spans="1:10" s="132" customFormat="1" x14ac:dyDescent="0.2">
      <c r="E31" s="148"/>
      <c r="H31" s="148"/>
      <c r="J31" s="148"/>
    </row>
    <row r="32" spans="1:10" s="132" customFormat="1" x14ac:dyDescent="0.2">
      <c r="E32" s="148"/>
      <c r="H32" s="148"/>
      <c r="J32" s="148"/>
    </row>
    <row r="33" spans="5:10" s="132" customFormat="1" x14ac:dyDescent="0.2">
      <c r="E33" s="148"/>
      <c r="H33" s="148"/>
      <c r="J33" s="148"/>
    </row>
    <row r="34" spans="5:10" s="132" customFormat="1" x14ac:dyDescent="0.2">
      <c r="E34" s="148"/>
      <c r="H34" s="148"/>
      <c r="J34" s="148"/>
    </row>
    <row r="35" spans="5:10" s="132" customFormat="1" x14ac:dyDescent="0.2">
      <c r="E35" s="148"/>
      <c r="H35" s="148"/>
      <c r="J35" s="148"/>
    </row>
    <row r="36" spans="5:10" s="132" customFormat="1" x14ac:dyDescent="0.2">
      <c r="E36" s="148"/>
      <c r="H36" s="148"/>
      <c r="J36" s="148"/>
    </row>
    <row r="37" spans="5:10" s="132" customFormat="1" x14ac:dyDescent="0.2">
      <c r="E37" s="148"/>
      <c r="H37" s="148"/>
      <c r="J37" s="148"/>
    </row>
    <row r="38" spans="5:10" s="132" customFormat="1" x14ac:dyDescent="0.2">
      <c r="E38" s="148"/>
      <c r="H38" s="148"/>
      <c r="J38" s="148"/>
    </row>
    <row r="39" spans="5:10" s="132" customFormat="1" x14ac:dyDescent="0.2">
      <c r="E39" s="148"/>
      <c r="H39" s="148"/>
      <c r="J39" s="148"/>
    </row>
    <row r="40" spans="5:10" s="132" customFormat="1" x14ac:dyDescent="0.2">
      <c r="E40" s="148"/>
      <c r="H40" s="148"/>
      <c r="J40" s="148"/>
    </row>
    <row r="41" spans="5:10" s="132" customFormat="1" x14ac:dyDescent="0.2">
      <c r="E41" s="148"/>
      <c r="H41" s="148"/>
      <c r="J41" s="148"/>
    </row>
    <row r="42" spans="5:10" s="132" customFormat="1" x14ac:dyDescent="0.2">
      <c r="E42" s="148"/>
      <c r="H42" s="148"/>
      <c r="J42" s="148"/>
    </row>
    <row r="43" spans="5:10" s="132" customFormat="1" x14ac:dyDescent="0.2">
      <c r="E43" s="148"/>
      <c r="H43" s="148"/>
      <c r="J43" s="148"/>
    </row>
    <row r="44" spans="5:10" s="132" customFormat="1" x14ac:dyDescent="0.2">
      <c r="E44" s="148"/>
      <c r="H44" s="148"/>
      <c r="J44" s="148"/>
    </row>
    <row r="45" spans="5:10" s="132" customFormat="1" x14ac:dyDescent="0.2">
      <c r="E45" s="148"/>
      <c r="H45" s="148"/>
      <c r="J45" s="148"/>
    </row>
    <row r="46" spans="5:10" s="132" customFormat="1" x14ac:dyDescent="0.2">
      <c r="E46" s="148"/>
      <c r="H46" s="148"/>
      <c r="J46" s="148"/>
    </row>
    <row r="47" spans="5:10" s="132" customFormat="1" x14ac:dyDescent="0.2">
      <c r="E47" s="148"/>
      <c r="H47" s="148"/>
      <c r="J47" s="148"/>
    </row>
    <row r="48" spans="5:10" s="132" customFormat="1" x14ac:dyDescent="0.2">
      <c r="E48" s="148"/>
      <c r="H48" s="148"/>
      <c r="J48" s="148"/>
    </row>
  </sheetData>
  <mergeCells count="14">
    <mergeCell ref="A19:B19"/>
    <mergeCell ref="A20:B20"/>
    <mergeCell ref="A21:B21"/>
    <mergeCell ref="A22:C22"/>
    <mergeCell ref="A12:B18"/>
    <mergeCell ref="A11:B11"/>
    <mergeCell ref="A1:H1"/>
    <mergeCell ref="A2:H2"/>
    <mergeCell ref="A3:H3"/>
    <mergeCell ref="A6:B7"/>
    <mergeCell ref="C6:E6"/>
    <mergeCell ref="F6:H6"/>
    <mergeCell ref="A9:B9"/>
    <mergeCell ref="A10:B10"/>
  </mergeCells>
  <pageMargins left="0.95" right="0" top="0.5" bottom="0.5" header="0.3" footer="0.3"/>
  <pageSetup scale="8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topLeftCell="A28" zoomScaleNormal="100" zoomScaleSheetLayoutView="100" workbookViewId="0">
      <selection activeCell="E34" sqref="E34"/>
    </sheetView>
  </sheetViews>
  <sheetFormatPr defaultColWidth="9" defaultRowHeight="19.5" x14ac:dyDescent="0.3"/>
  <cols>
    <col min="1" max="1" width="17" style="180" customWidth="1"/>
    <col min="2" max="2" width="13.625" style="180" customWidth="1"/>
    <col min="3" max="3" width="19.125" style="180" customWidth="1"/>
    <col min="4" max="4" width="14" style="180" customWidth="1"/>
    <col min="5" max="5" width="20.25" style="198" customWidth="1"/>
    <col min="6" max="6" width="18.75" style="180" customWidth="1"/>
    <col min="7" max="7" width="4.25" style="180" customWidth="1"/>
    <col min="8" max="16384" width="9" style="180"/>
  </cols>
  <sheetData>
    <row r="1" spans="1:7" ht="21" customHeight="1" x14ac:dyDescent="0.3">
      <c r="A1" s="386" t="s">
        <v>365</v>
      </c>
      <c r="B1" s="386"/>
      <c r="C1" s="386"/>
      <c r="D1" s="386"/>
      <c r="E1" s="386"/>
      <c r="F1" s="386"/>
      <c r="G1" s="386"/>
    </row>
    <row r="2" spans="1:7" ht="21" customHeight="1" x14ac:dyDescent="0.3">
      <c r="A2" s="387" t="s">
        <v>0</v>
      </c>
      <c r="B2" s="387"/>
      <c r="C2" s="387"/>
      <c r="D2" s="387"/>
      <c r="E2" s="387"/>
      <c r="F2" s="387"/>
    </row>
    <row r="3" spans="1:7" ht="21" customHeight="1" x14ac:dyDescent="0.3">
      <c r="A3" s="387" t="s">
        <v>197</v>
      </c>
      <c r="B3" s="387"/>
      <c r="C3" s="387"/>
      <c r="D3" s="387"/>
      <c r="E3" s="387"/>
      <c r="F3" s="387"/>
    </row>
    <row r="4" spans="1:7" ht="10.5" customHeight="1" x14ac:dyDescent="0.3">
      <c r="A4" s="181"/>
      <c r="B4" s="181"/>
      <c r="C4" s="181"/>
      <c r="D4" s="181"/>
      <c r="E4" s="181"/>
      <c r="F4" s="181"/>
    </row>
    <row r="5" spans="1:7" s="182" customFormat="1" ht="23.25" customHeight="1" x14ac:dyDescent="0.3">
      <c r="A5" s="116" t="s">
        <v>364</v>
      </c>
      <c r="B5" s="116"/>
      <c r="C5" s="116"/>
      <c r="D5" s="116"/>
      <c r="E5" s="116"/>
      <c r="F5" s="178"/>
    </row>
    <row r="6" spans="1:7" ht="20.25" customHeight="1" x14ac:dyDescent="0.3">
      <c r="A6" s="116" t="s">
        <v>291</v>
      </c>
      <c r="B6" s="116"/>
      <c r="C6" s="183"/>
      <c r="D6" s="37"/>
      <c r="E6" s="37"/>
      <c r="F6" s="118"/>
    </row>
    <row r="7" spans="1:7" x14ac:dyDescent="0.3">
      <c r="A7" s="369" t="s">
        <v>292</v>
      </c>
      <c r="B7" s="369"/>
      <c r="C7" s="369" t="s">
        <v>293</v>
      </c>
      <c r="D7" s="369"/>
      <c r="E7" s="369"/>
      <c r="F7" s="166" t="s">
        <v>51</v>
      </c>
    </row>
    <row r="8" spans="1:7" ht="21" customHeight="1" x14ac:dyDescent="0.3">
      <c r="A8" s="383" t="s">
        <v>296</v>
      </c>
      <c r="B8" s="384"/>
      <c r="C8" s="385" t="s">
        <v>366</v>
      </c>
      <c r="D8" s="384"/>
      <c r="E8" s="384"/>
      <c r="F8" s="184">
        <v>100000</v>
      </c>
    </row>
    <row r="9" spans="1:7" ht="21" customHeight="1" x14ac:dyDescent="0.3">
      <c r="A9" s="380" t="s">
        <v>295</v>
      </c>
      <c r="B9" s="381"/>
      <c r="C9" s="382" t="s">
        <v>367</v>
      </c>
      <c r="D9" s="381"/>
      <c r="E9" s="381"/>
      <c r="F9" s="185">
        <v>40000</v>
      </c>
    </row>
    <row r="10" spans="1:7" ht="21" customHeight="1" x14ac:dyDescent="0.3">
      <c r="A10" s="380" t="s">
        <v>298</v>
      </c>
      <c r="B10" s="381"/>
      <c r="C10" s="382" t="s">
        <v>368</v>
      </c>
      <c r="D10" s="381"/>
      <c r="E10" s="381"/>
      <c r="F10" s="185">
        <v>100000</v>
      </c>
    </row>
    <row r="11" spans="1:7" ht="21" customHeight="1" x14ac:dyDescent="0.3">
      <c r="A11" s="380" t="s">
        <v>374</v>
      </c>
      <c r="B11" s="381"/>
      <c r="C11" s="382" t="s">
        <v>369</v>
      </c>
      <c r="D11" s="381"/>
      <c r="E11" s="381"/>
      <c r="F11" s="185">
        <v>100000</v>
      </c>
    </row>
    <row r="12" spans="1:7" ht="21" customHeight="1" x14ac:dyDescent="0.3">
      <c r="A12" s="380" t="s">
        <v>375</v>
      </c>
      <c r="B12" s="381"/>
      <c r="C12" s="382" t="s">
        <v>370</v>
      </c>
      <c r="D12" s="381"/>
      <c r="E12" s="381"/>
      <c r="F12" s="186">
        <v>100000</v>
      </c>
    </row>
    <row r="13" spans="1:7" ht="21" customHeight="1" x14ac:dyDescent="0.3">
      <c r="A13" s="380" t="s">
        <v>376</v>
      </c>
      <c r="B13" s="381"/>
      <c r="C13" s="382" t="s">
        <v>371</v>
      </c>
      <c r="D13" s="381"/>
      <c r="E13" s="381"/>
      <c r="F13" s="186">
        <v>100000</v>
      </c>
    </row>
    <row r="14" spans="1:7" ht="21" customHeight="1" x14ac:dyDescent="0.3">
      <c r="A14" s="380" t="s">
        <v>297</v>
      </c>
      <c r="B14" s="381"/>
      <c r="C14" s="382" t="s">
        <v>372</v>
      </c>
      <c r="D14" s="381"/>
      <c r="E14" s="381"/>
      <c r="F14" s="186">
        <v>100000</v>
      </c>
    </row>
    <row r="15" spans="1:7" ht="21" customHeight="1" x14ac:dyDescent="0.3">
      <c r="A15" s="388" t="s">
        <v>377</v>
      </c>
      <c r="B15" s="389"/>
      <c r="C15" s="390" t="s">
        <v>373</v>
      </c>
      <c r="D15" s="389"/>
      <c r="E15" s="389"/>
      <c r="F15" s="187">
        <v>100000</v>
      </c>
    </row>
    <row r="16" spans="1:7" ht="19.5" customHeight="1" x14ac:dyDescent="0.3">
      <c r="A16" s="391" t="s">
        <v>23</v>
      </c>
      <c r="B16" s="391"/>
      <c r="C16" s="391"/>
      <c r="D16" s="391"/>
      <c r="E16" s="391"/>
      <c r="F16" s="188">
        <f>SUM(F8:F15)</f>
        <v>740000</v>
      </c>
    </row>
    <row r="17" spans="1:6" ht="13.5" customHeight="1" x14ac:dyDescent="0.3">
      <c r="A17" s="37"/>
      <c r="B17" s="37"/>
      <c r="C17" s="37"/>
      <c r="D17" s="37"/>
      <c r="E17" s="37"/>
      <c r="F17" s="118"/>
    </row>
    <row r="18" spans="1:6" x14ac:dyDescent="0.3">
      <c r="A18" s="116" t="s">
        <v>299</v>
      </c>
      <c r="B18" s="37"/>
      <c r="C18" s="183"/>
      <c r="D18" s="37"/>
      <c r="E18" s="37"/>
      <c r="F18" s="118"/>
    </row>
    <row r="19" spans="1:6" x14ac:dyDescent="0.3">
      <c r="A19" s="369" t="s">
        <v>292</v>
      </c>
      <c r="B19" s="369"/>
      <c r="C19" s="369" t="s">
        <v>293</v>
      </c>
      <c r="D19" s="369"/>
      <c r="E19" s="369"/>
      <c r="F19" s="166" t="s">
        <v>51</v>
      </c>
    </row>
    <row r="20" spans="1:6" ht="21" customHeight="1" x14ac:dyDescent="0.3">
      <c r="A20" s="383" t="s">
        <v>296</v>
      </c>
      <c r="B20" s="384"/>
      <c r="C20" s="385" t="s">
        <v>366</v>
      </c>
      <c r="D20" s="384"/>
      <c r="E20" s="384"/>
      <c r="F20" s="189">
        <v>100000</v>
      </c>
    </row>
    <row r="21" spans="1:6" ht="21" customHeight="1" x14ac:dyDescent="0.3">
      <c r="A21" s="380" t="s">
        <v>295</v>
      </c>
      <c r="B21" s="381"/>
      <c r="C21" s="382" t="s">
        <v>367</v>
      </c>
      <c r="D21" s="381"/>
      <c r="E21" s="381"/>
      <c r="F21" s="190">
        <v>60000</v>
      </c>
    </row>
    <row r="22" spans="1:6" ht="21" customHeight="1" x14ac:dyDescent="0.3">
      <c r="A22" s="380" t="s">
        <v>298</v>
      </c>
      <c r="B22" s="381"/>
      <c r="C22" s="382" t="s">
        <v>368</v>
      </c>
      <c r="D22" s="381"/>
      <c r="E22" s="381"/>
      <c r="F22" s="190">
        <v>100000</v>
      </c>
    </row>
    <row r="23" spans="1:6" ht="21" customHeight="1" x14ac:dyDescent="0.3">
      <c r="A23" s="380" t="s">
        <v>374</v>
      </c>
      <c r="B23" s="381"/>
      <c r="C23" s="382" t="s">
        <v>369</v>
      </c>
      <c r="D23" s="381"/>
      <c r="E23" s="381"/>
      <c r="F23" s="190">
        <v>100000</v>
      </c>
    </row>
    <row r="24" spans="1:6" ht="21" customHeight="1" x14ac:dyDescent="0.3">
      <c r="A24" s="380" t="s">
        <v>375</v>
      </c>
      <c r="B24" s="381"/>
      <c r="C24" s="382" t="s">
        <v>370</v>
      </c>
      <c r="D24" s="381"/>
      <c r="E24" s="381"/>
      <c r="F24" s="190">
        <v>100000</v>
      </c>
    </row>
    <row r="25" spans="1:6" ht="21" customHeight="1" x14ac:dyDescent="0.3">
      <c r="A25" s="380" t="s">
        <v>376</v>
      </c>
      <c r="B25" s="381"/>
      <c r="C25" s="382" t="s">
        <v>371</v>
      </c>
      <c r="D25" s="381"/>
      <c r="E25" s="381"/>
      <c r="F25" s="190">
        <v>100000</v>
      </c>
    </row>
    <row r="26" spans="1:6" ht="21" customHeight="1" x14ac:dyDescent="0.3">
      <c r="A26" s="380" t="s">
        <v>294</v>
      </c>
      <c r="B26" s="381"/>
      <c r="C26" s="382" t="s">
        <v>378</v>
      </c>
      <c r="D26" s="381"/>
      <c r="E26" s="381"/>
      <c r="F26" s="190">
        <v>40000</v>
      </c>
    </row>
    <row r="27" spans="1:6" ht="21" customHeight="1" x14ac:dyDescent="0.3">
      <c r="A27" s="380" t="s">
        <v>297</v>
      </c>
      <c r="B27" s="381"/>
      <c r="C27" s="382" t="s">
        <v>372</v>
      </c>
      <c r="D27" s="381"/>
      <c r="E27" s="381"/>
      <c r="F27" s="190">
        <v>100000</v>
      </c>
    </row>
    <row r="28" spans="1:6" ht="21" customHeight="1" x14ac:dyDescent="0.3">
      <c r="A28" s="388" t="s">
        <v>377</v>
      </c>
      <c r="B28" s="389"/>
      <c r="C28" s="390" t="s">
        <v>373</v>
      </c>
      <c r="D28" s="389"/>
      <c r="E28" s="389"/>
      <c r="F28" s="191">
        <v>100000</v>
      </c>
    </row>
    <row r="29" spans="1:6" ht="19.5" customHeight="1" x14ac:dyDescent="0.3">
      <c r="A29" s="391" t="s">
        <v>23</v>
      </c>
      <c r="B29" s="391"/>
      <c r="C29" s="391"/>
      <c r="D29" s="391"/>
      <c r="E29" s="391"/>
      <c r="F29" s="188">
        <f>SUM(F20:F28)</f>
        <v>800000</v>
      </c>
    </row>
    <row r="30" spans="1:6" x14ac:dyDescent="0.3">
      <c r="A30" s="199"/>
      <c r="B30" s="199"/>
      <c r="C30" s="199"/>
      <c r="D30" s="199"/>
      <c r="E30" s="199"/>
      <c r="F30" s="200"/>
    </row>
    <row r="31" spans="1:6" s="182" customFormat="1" ht="23.25" customHeight="1" x14ac:dyDescent="0.3">
      <c r="A31" s="116" t="s">
        <v>390</v>
      </c>
      <c r="B31" s="116"/>
      <c r="C31" s="116"/>
      <c r="D31" s="116"/>
      <c r="E31" s="116"/>
      <c r="F31" s="178"/>
    </row>
    <row r="32" spans="1:6" ht="18.75" customHeight="1" x14ac:dyDescent="0.3">
      <c r="A32" s="116" t="s">
        <v>300</v>
      </c>
      <c r="B32" s="37"/>
      <c r="C32" s="37"/>
      <c r="D32" s="37"/>
      <c r="E32" s="118"/>
      <c r="F32" s="37"/>
    </row>
    <row r="33" spans="1:6" x14ac:dyDescent="0.3">
      <c r="A33" s="164" t="s">
        <v>292</v>
      </c>
      <c r="B33" s="165"/>
      <c r="C33" s="373" t="s">
        <v>293</v>
      </c>
      <c r="D33" s="374"/>
      <c r="E33" s="375"/>
      <c r="F33" s="123" t="s">
        <v>51</v>
      </c>
    </row>
    <row r="34" spans="1:6" x14ac:dyDescent="0.3">
      <c r="A34" s="192" t="s">
        <v>301</v>
      </c>
      <c r="B34" s="192"/>
      <c r="C34" s="193" t="s">
        <v>302</v>
      </c>
      <c r="D34" s="194"/>
      <c r="E34" s="195"/>
      <c r="F34" s="196">
        <v>73600</v>
      </c>
    </row>
    <row r="35" spans="1:6" x14ac:dyDescent="0.3">
      <c r="A35" s="391" t="s">
        <v>23</v>
      </c>
      <c r="B35" s="391"/>
      <c r="C35" s="391"/>
      <c r="D35" s="391"/>
      <c r="E35" s="391"/>
      <c r="F35" s="130">
        <v>73600</v>
      </c>
    </row>
    <row r="36" spans="1:6" ht="18" customHeight="1" x14ac:dyDescent="0.3">
      <c r="A36" s="117"/>
      <c r="B36" s="117"/>
      <c r="C36" s="117"/>
      <c r="D36" s="117"/>
      <c r="E36" s="117"/>
      <c r="F36" s="197"/>
    </row>
    <row r="37" spans="1:6" ht="18.75" customHeight="1" x14ac:dyDescent="0.3">
      <c r="A37" s="116" t="s">
        <v>3</v>
      </c>
      <c r="B37" s="116"/>
      <c r="C37" s="116"/>
      <c r="D37" s="116"/>
      <c r="E37" s="116"/>
      <c r="F37" s="116"/>
    </row>
    <row r="38" spans="1:6" x14ac:dyDescent="0.3">
      <c r="A38" s="369" t="s">
        <v>292</v>
      </c>
      <c r="B38" s="369"/>
      <c r="C38" s="369" t="s">
        <v>293</v>
      </c>
      <c r="D38" s="369"/>
      <c r="E38" s="369"/>
      <c r="F38" s="123" t="s">
        <v>51</v>
      </c>
    </row>
    <row r="39" spans="1:6" x14ac:dyDescent="0.3">
      <c r="A39" s="192" t="s">
        <v>301</v>
      </c>
      <c r="B39" s="192"/>
      <c r="C39" s="392" t="s">
        <v>302</v>
      </c>
      <c r="D39" s="393"/>
      <c r="E39" s="394"/>
      <c r="F39" s="196">
        <v>73600</v>
      </c>
    </row>
    <row r="40" spans="1:6" x14ac:dyDescent="0.3">
      <c r="A40" s="391" t="s">
        <v>23</v>
      </c>
      <c r="B40" s="391"/>
      <c r="C40" s="391"/>
      <c r="D40" s="391"/>
      <c r="E40" s="391"/>
      <c r="F40" s="130">
        <f>SUM(F39:F39)</f>
        <v>73600</v>
      </c>
    </row>
    <row r="41" spans="1:6" x14ac:dyDescent="0.3">
      <c r="A41" s="117"/>
      <c r="B41" s="117"/>
      <c r="C41" s="117"/>
      <c r="D41" s="117"/>
      <c r="E41" s="117"/>
      <c r="F41" s="197"/>
    </row>
    <row r="42" spans="1:6" x14ac:dyDescent="0.3">
      <c r="A42" s="37"/>
      <c r="B42" s="37"/>
      <c r="C42" s="37"/>
      <c r="D42" s="37"/>
      <c r="E42" s="118"/>
      <c r="F42" s="37"/>
    </row>
    <row r="43" spans="1:6" x14ac:dyDescent="0.3">
      <c r="A43" s="37"/>
      <c r="B43" s="37"/>
      <c r="C43" s="37"/>
      <c r="D43" s="37"/>
      <c r="E43" s="118"/>
      <c r="F43" s="37"/>
    </row>
    <row r="44" spans="1:6" x14ac:dyDescent="0.3">
      <c r="A44" s="37"/>
      <c r="B44" s="37"/>
      <c r="C44" s="37"/>
      <c r="D44" s="37"/>
      <c r="E44" s="118"/>
      <c r="F44" s="37"/>
    </row>
    <row r="45" spans="1:6" x14ac:dyDescent="0.3">
      <c r="A45" s="37"/>
      <c r="B45" s="37"/>
      <c r="C45" s="37"/>
      <c r="D45" s="37"/>
      <c r="E45" s="118"/>
      <c r="F45" s="37"/>
    </row>
  </sheetData>
  <mergeCells count="49">
    <mergeCell ref="A25:B25"/>
    <mergeCell ref="C25:E25"/>
    <mergeCell ref="A26:B26"/>
    <mergeCell ref="C26:E26"/>
    <mergeCell ref="A40:E40"/>
    <mergeCell ref="C33:E33"/>
    <mergeCell ref="A27:B27"/>
    <mergeCell ref="C27:E27"/>
    <mergeCell ref="A28:B28"/>
    <mergeCell ref="C28:E28"/>
    <mergeCell ref="A29:E29"/>
    <mergeCell ref="C39:E39"/>
    <mergeCell ref="A35:E35"/>
    <mergeCell ref="A38:B38"/>
    <mergeCell ref="C38:E38"/>
    <mergeCell ref="A22:B22"/>
    <mergeCell ref="C22:E22"/>
    <mergeCell ref="A23:B23"/>
    <mergeCell ref="C23:E23"/>
    <mergeCell ref="A24:B24"/>
    <mergeCell ref="C24:E24"/>
    <mergeCell ref="A13:B13"/>
    <mergeCell ref="C13:E13"/>
    <mergeCell ref="A14:B14"/>
    <mergeCell ref="C14:E14"/>
    <mergeCell ref="A21:B21"/>
    <mergeCell ref="C21:E21"/>
    <mergeCell ref="A15:B15"/>
    <mergeCell ref="C15:E15"/>
    <mergeCell ref="A16:E16"/>
    <mergeCell ref="A19:B19"/>
    <mergeCell ref="C19:E19"/>
    <mergeCell ref="A20:B20"/>
    <mergeCell ref="C20:E20"/>
    <mergeCell ref="A1:G1"/>
    <mergeCell ref="A2:F2"/>
    <mergeCell ref="A3:F3"/>
    <mergeCell ref="A7:B7"/>
    <mergeCell ref="C7:E7"/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</mergeCells>
  <pageMargins left="0.7" right="0.2" top="0.5" bottom="0" header="0.3" footer="0.3"/>
  <pageSetup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topLeftCell="A103" zoomScaleNormal="100" zoomScaleSheetLayoutView="100" workbookViewId="0">
      <selection activeCell="B112" sqref="B112"/>
    </sheetView>
  </sheetViews>
  <sheetFormatPr defaultColWidth="9" defaultRowHeight="18.75" x14ac:dyDescent="0.3"/>
  <cols>
    <col min="1" max="1" width="18.75" style="224" customWidth="1"/>
    <col min="2" max="2" width="14.625" style="236" customWidth="1"/>
    <col min="3" max="3" width="32.875" style="224" customWidth="1"/>
    <col min="4" max="4" width="10.625" style="224" customWidth="1"/>
    <col min="5" max="5" width="22.25" style="224" customWidth="1"/>
    <col min="6" max="6" width="38.375" style="224" customWidth="1"/>
    <col min="7" max="7" width="15" style="237" customWidth="1"/>
    <col min="8" max="16384" width="9" style="224"/>
  </cols>
  <sheetData>
    <row r="1" spans="1:11" s="227" customFormat="1" x14ac:dyDescent="0.3">
      <c r="A1" s="396" t="s">
        <v>195</v>
      </c>
      <c r="B1" s="396"/>
      <c r="C1" s="396"/>
      <c r="D1" s="396"/>
      <c r="E1" s="396"/>
      <c r="F1" s="396"/>
      <c r="G1" s="396"/>
      <c r="H1" s="226"/>
      <c r="I1" s="226"/>
      <c r="J1" s="226"/>
      <c r="K1" s="226"/>
    </row>
    <row r="2" spans="1:11" s="227" customFormat="1" x14ac:dyDescent="0.3">
      <c r="A2" s="396" t="s">
        <v>0</v>
      </c>
      <c r="B2" s="396"/>
      <c r="C2" s="396"/>
      <c r="D2" s="396"/>
      <c r="E2" s="396"/>
      <c r="F2" s="396"/>
      <c r="G2" s="396"/>
      <c r="H2" s="226"/>
      <c r="I2" s="226"/>
      <c r="J2" s="226"/>
      <c r="K2" s="226"/>
    </row>
    <row r="3" spans="1:11" s="227" customFormat="1" x14ac:dyDescent="0.3">
      <c r="A3" s="396" t="s">
        <v>197</v>
      </c>
      <c r="B3" s="396"/>
      <c r="C3" s="396"/>
      <c r="D3" s="396"/>
      <c r="E3" s="396"/>
      <c r="F3" s="396"/>
      <c r="G3" s="396"/>
      <c r="H3" s="226"/>
      <c r="I3" s="226"/>
      <c r="J3" s="226"/>
      <c r="K3" s="226"/>
    </row>
    <row r="4" spans="1:11" s="227" customFormat="1" x14ac:dyDescent="0.3">
      <c r="A4" s="228"/>
      <c r="B4" s="228"/>
      <c r="C4" s="228"/>
      <c r="D4" s="228"/>
      <c r="E4" s="228"/>
      <c r="F4" s="228"/>
      <c r="G4" s="228"/>
      <c r="H4" s="226"/>
      <c r="I4" s="226"/>
      <c r="J4" s="226"/>
      <c r="K4" s="226"/>
    </row>
    <row r="5" spans="1:11" s="227" customFormat="1" x14ac:dyDescent="0.3">
      <c r="A5" s="227" t="s">
        <v>417</v>
      </c>
      <c r="B5" s="228"/>
      <c r="G5" s="229"/>
    </row>
    <row r="6" spans="1:11" s="227" customFormat="1" x14ac:dyDescent="0.3">
      <c r="A6" s="227" t="s">
        <v>199</v>
      </c>
      <c r="B6" s="228"/>
      <c r="G6" s="229"/>
    </row>
    <row r="7" spans="1:11" s="227" customFormat="1" x14ac:dyDescent="0.3">
      <c r="A7" s="230" t="s">
        <v>52</v>
      </c>
      <c r="B7" s="230" t="s">
        <v>53</v>
      </c>
      <c r="C7" s="230" t="s">
        <v>54</v>
      </c>
      <c r="D7" s="230" t="s">
        <v>55</v>
      </c>
      <c r="E7" s="230" t="s">
        <v>56</v>
      </c>
      <c r="F7" s="230" t="s">
        <v>57</v>
      </c>
      <c r="G7" s="231" t="s">
        <v>51</v>
      </c>
    </row>
    <row r="8" spans="1:11" x14ac:dyDescent="0.3">
      <c r="A8" s="221" t="s">
        <v>58</v>
      </c>
      <c r="B8" s="222" t="s">
        <v>146</v>
      </c>
      <c r="C8" s="222" t="s">
        <v>146</v>
      </c>
      <c r="D8" s="222" t="s">
        <v>32</v>
      </c>
      <c r="E8" s="225" t="s">
        <v>472</v>
      </c>
      <c r="F8" s="221" t="s">
        <v>470</v>
      </c>
      <c r="G8" s="223">
        <f>1300000+162570+190+1199070+1414384</f>
        <v>4076214</v>
      </c>
    </row>
    <row r="9" spans="1:11" x14ac:dyDescent="0.3">
      <c r="A9" s="221"/>
      <c r="B9" s="222"/>
      <c r="C9" s="222"/>
      <c r="D9" s="222"/>
      <c r="E9" s="225" t="s">
        <v>473</v>
      </c>
      <c r="F9" s="221" t="s">
        <v>471</v>
      </c>
      <c r="G9" s="223"/>
    </row>
    <row r="10" spans="1:11" x14ac:dyDescent="0.3">
      <c r="A10" s="221" t="s">
        <v>58</v>
      </c>
      <c r="B10" s="222" t="s">
        <v>148</v>
      </c>
      <c r="C10" s="222" t="s">
        <v>170</v>
      </c>
      <c r="D10" s="222" t="s">
        <v>33</v>
      </c>
      <c r="E10" s="225" t="s">
        <v>401</v>
      </c>
      <c r="F10" s="222" t="s">
        <v>149</v>
      </c>
      <c r="G10" s="223">
        <v>22000</v>
      </c>
    </row>
    <row r="11" spans="1:11" x14ac:dyDescent="0.3">
      <c r="A11" s="221" t="s">
        <v>58</v>
      </c>
      <c r="B11" s="222" t="s">
        <v>164</v>
      </c>
      <c r="C11" s="222" t="s">
        <v>59</v>
      </c>
      <c r="D11" s="222" t="s">
        <v>34</v>
      </c>
      <c r="E11" s="225" t="s">
        <v>169</v>
      </c>
      <c r="F11" s="222" t="s">
        <v>402</v>
      </c>
      <c r="G11" s="223">
        <v>503298.6</v>
      </c>
    </row>
    <row r="12" spans="1:11" x14ac:dyDescent="0.3">
      <c r="A12" s="221" t="s">
        <v>58</v>
      </c>
      <c r="B12" s="222" t="s">
        <v>146</v>
      </c>
      <c r="C12" s="222" t="s">
        <v>146</v>
      </c>
      <c r="D12" s="222" t="s">
        <v>38</v>
      </c>
      <c r="E12" s="225" t="s">
        <v>38</v>
      </c>
      <c r="F12" s="221" t="s">
        <v>159</v>
      </c>
      <c r="G12" s="223">
        <v>15000</v>
      </c>
    </row>
    <row r="13" spans="1:11" x14ac:dyDescent="0.3">
      <c r="A13" s="221" t="s">
        <v>58</v>
      </c>
      <c r="B13" s="222" t="s">
        <v>154</v>
      </c>
      <c r="C13" s="222" t="s">
        <v>155</v>
      </c>
      <c r="D13" s="222" t="s">
        <v>156</v>
      </c>
      <c r="E13" s="225" t="s">
        <v>225</v>
      </c>
      <c r="F13" s="221" t="s">
        <v>391</v>
      </c>
      <c r="G13" s="223">
        <v>850000</v>
      </c>
    </row>
    <row r="14" spans="1:11" x14ac:dyDescent="0.3">
      <c r="A14" s="221" t="s">
        <v>150</v>
      </c>
      <c r="B14" s="222" t="s">
        <v>150</v>
      </c>
      <c r="C14" s="222" t="s">
        <v>150</v>
      </c>
      <c r="D14" s="222" t="s">
        <v>157</v>
      </c>
      <c r="E14" s="225" t="s">
        <v>226</v>
      </c>
      <c r="F14" s="221" t="s">
        <v>151</v>
      </c>
      <c r="G14" s="223" t="s">
        <v>150</v>
      </c>
    </row>
    <row r="15" spans="1:11" x14ac:dyDescent="0.3">
      <c r="A15" s="221" t="s">
        <v>58</v>
      </c>
      <c r="B15" s="222" t="s">
        <v>154</v>
      </c>
      <c r="C15" s="222" t="s">
        <v>155</v>
      </c>
      <c r="D15" s="222" t="s">
        <v>156</v>
      </c>
      <c r="E15" s="225" t="s">
        <v>50</v>
      </c>
      <c r="F15" s="221" t="s">
        <v>403</v>
      </c>
      <c r="G15" s="223">
        <v>2100000</v>
      </c>
    </row>
    <row r="16" spans="1:11" x14ac:dyDescent="0.3">
      <c r="A16" s="221"/>
      <c r="B16" s="222"/>
      <c r="C16" s="222"/>
      <c r="D16" s="222" t="s">
        <v>157</v>
      </c>
      <c r="E16" s="225" t="s">
        <v>150</v>
      </c>
      <c r="F16" s="221" t="s">
        <v>330</v>
      </c>
      <c r="G16" s="223" t="s">
        <v>150</v>
      </c>
    </row>
    <row r="17" spans="1:8" x14ac:dyDescent="0.3">
      <c r="A17" s="221" t="s">
        <v>58</v>
      </c>
      <c r="B17" s="222" t="s">
        <v>154</v>
      </c>
      <c r="C17" s="222" t="s">
        <v>173</v>
      </c>
      <c r="D17" s="222" t="s">
        <v>156</v>
      </c>
      <c r="E17" s="225" t="s">
        <v>165</v>
      </c>
      <c r="F17" s="221" t="s">
        <v>227</v>
      </c>
      <c r="G17" s="223">
        <v>722000</v>
      </c>
    </row>
    <row r="18" spans="1:8" x14ac:dyDescent="0.3">
      <c r="A18" s="221"/>
      <c r="B18" s="222"/>
      <c r="C18" s="222"/>
      <c r="D18" s="222" t="s">
        <v>157</v>
      </c>
      <c r="E18" s="225"/>
      <c r="F18" s="221" t="s">
        <v>150</v>
      </c>
      <c r="G18" s="223" t="s">
        <v>150</v>
      </c>
    </row>
    <row r="19" spans="1:8" x14ac:dyDescent="0.3">
      <c r="A19" s="221" t="s">
        <v>58</v>
      </c>
      <c r="B19" s="222" t="s">
        <v>228</v>
      </c>
      <c r="C19" s="222" t="s">
        <v>230</v>
      </c>
      <c r="D19" s="222" t="s">
        <v>156</v>
      </c>
      <c r="E19" s="225" t="s">
        <v>50</v>
      </c>
      <c r="F19" s="221" t="s">
        <v>231</v>
      </c>
      <c r="G19" s="223">
        <v>171000</v>
      </c>
    </row>
    <row r="20" spans="1:8" x14ac:dyDescent="0.3">
      <c r="A20" s="221" t="s">
        <v>150</v>
      </c>
      <c r="B20" s="222" t="s">
        <v>229</v>
      </c>
      <c r="C20" s="222" t="s">
        <v>150</v>
      </c>
      <c r="D20" s="222" t="s">
        <v>157</v>
      </c>
      <c r="E20" s="225" t="s">
        <v>150</v>
      </c>
      <c r="F20" s="221" t="s">
        <v>232</v>
      </c>
      <c r="G20" s="223" t="s">
        <v>150</v>
      </c>
    </row>
    <row r="21" spans="1:8" x14ac:dyDescent="0.3">
      <c r="A21" s="221" t="s">
        <v>58</v>
      </c>
      <c r="B21" s="222" t="s">
        <v>228</v>
      </c>
      <c r="C21" s="222" t="s">
        <v>230</v>
      </c>
      <c r="D21" s="222" t="s">
        <v>156</v>
      </c>
      <c r="E21" s="225" t="s">
        <v>50</v>
      </c>
      <c r="F21" s="221" t="s">
        <v>233</v>
      </c>
      <c r="G21" s="223">
        <v>191000</v>
      </c>
    </row>
    <row r="22" spans="1:8" x14ac:dyDescent="0.3">
      <c r="A22" s="221" t="s">
        <v>150</v>
      </c>
      <c r="B22" s="222" t="s">
        <v>229</v>
      </c>
      <c r="C22" s="222" t="s">
        <v>150</v>
      </c>
      <c r="D22" s="222" t="s">
        <v>157</v>
      </c>
      <c r="E22" s="225" t="s">
        <v>150</v>
      </c>
      <c r="F22" s="221" t="s">
        <v>234</v>
      </c>
      <c r="G22" s="223" t="s">
        <v>150</v>
      </c>
    </row>
    <row r="23" spans="1:8" x14ac:dyDescent="0.3">
      <c r="A23" s="221" t="s">
        <v>58</v>
      </c>
      <c r="B23" s="222" t="s">
        <v>228</v>
      </c>
      <c r="C23" s="222" t="s">
        <v>230</v>
      </c>
      <c r="D23" s="222" t="s">
        <v>156</v>
      </c>
      <c r="E23" s="225" t="s">
        <v>50</v>
      </c>
      <c r="F23" s="221" t="s">
        <v>235</v>
      </c>
      <c r="G23" s="223">
        <v>497000</v>
      </c>
      <c r="H23" s="224" t="s">
        <v>150</v>
      </c>
    </row>
    <row r="24" spans="1:8" x14ac:dyDescent="0.3">
      <c r="A24" s="221" t="s">
        <v>150</v>
      </c>
      <c r="B24" s="222" t="s">
        <v>229</v>
      </c>
      <c r="C24" s="222" t="s">
        <v>150</v>
      </c>
      <c r="D24" s="222" t="s">
        <v>157</v>
      </c>
      <c r="E24" s="225" t="s">
        <v>150</v>
      </c>
      <c r="F24" s="221" t="s">
        <v>236</v>
      </c>
      <c r="G24" s="223" t="s">
        <v>150</v>
      </c>
    </row>
    <row r="25" spans="1:8" x14ac:dyDescent="0.3">
      <c r="A25" s="221" t="s">
        <v>58</v>
      </c>
      <c r="B25" s="222" t="s">
        <v>228</v>
      </c>
      <c r="C25" s="222" t="s">
        <v>230</v>
      </c>
      <c r="D25" s="222" t="s">
        <v>156</v>
      </c>
      <c r="E25" s="225" t="s">
        <v>50</v>
      </c>
      <c r="F25" s="221" t="s">
        <v>237</v>
      </c>
      <c r="G25" s="223">
        <v>181000</v>
      </c>
    </row>
    <row r="26" spans="1:8" x14ac:dyDescent="0.3">
      <c r="A26" s="221" t="s">
        <v>150</v>
      </c>
      <c r="B26" s="222" t="s">
        <v>229</v>
      </c>
      <c r="C26" s="222" t="s">
        <v>150</v>
      </c>
      <c r="D26" s="222" t="s">
        <v>157</v>
      </c>
      <c r="E26" s="225" t="s">
        <v>150</v>
      </c>
      <c r="F26" s="221" t="s">
        <v>238</v>
      </c>
      <c r="G26" s="223"/>
    </row>
    <row r="27" spans="1:8" x14ac:dyDescent="0.3">
      <c r="A27" s="221" t="s">
        <v>58</v>
      </c>
      <c r="B27" s="222" t="s">
        <v>228</v>
      </c>
      <c r="C27" s="222" t="s">
        <v>230</v>
      </c>
      <c r="D27" s="222" t="s">
        <v>156</v>
      </c>
      <c r="E27" s="222" t="s">
        <v>50</v>
      </c>
      <c r="F27" s="222" t="s">
        <v>239</v>
      </c>
      <c r="G27" s="223">
        <v>142000</v>
      </c>
    </row>
    <row r="28" spans="1:8" x14ac:dyDescent="0.3">
      <c r="A28" s="250" t="s">
        <v>150</v>
      </c>
      <c r="B28" s="251" t="s">
        <v>229</v>
      </c>
      <c r="C28" s="251" t="s">
        <v>150</v>
      </c>
      <c r="D28" s="251" t="s">
        <v>157</v>
      </c>
      <c r="E28" s="251" t="s">
        <v>150</v>
      </c>
      <c r="F28" s="251" t="s">
        <v>242</v>
      </c>
      <c r="G28" s="252" t="s">
        <v>150</v>
      </c>
    </row>
    <row r="29" spans="1:8" x14ac:dyDescent="0.3">
      <c r="A29" s="233"/>
      <c r="B29" s="233"/>
      <c r="C29" s="233"/>
      <c r="D29" s="233"/>
      <c r="E29" s="233"/>
      <c r="F29" s="233"/>
      <c r="G29" s="234"/>
    </row>
    <row r="30" spans="1:8" x14ac:dyDescent="0.3">
      <c r="A30" s="227" t="s">
        <v>415</v>
      </c>
      <c r="B30" s="228"/>
      <c r="C30" s="227"/>
      <c r="D30" s="227"/>
      <c r="E30" s="227"/>
      <c r="F30" s="227"/>
      <c r="G30" s="229"/>
    </row>
    <row r="31" spans="1:8" x14ac:dyDescent="0.3">
      <c r="A31" s="230" t="s">
        <v>52</v>
      </c>
      <c r="B31" s="230" t="s">
        <v>53</v>
      </c>
      <c r="C31" s="230" t="s">
        <v>54</v>
      </c>
      <c r="D31" s="230" t="s">
        <v>55</v>
      </c>
      <c r="E31" s="230" t="s">
        <v>56</v>
      </c>
      <c r="F31" s="230" t="s">
        <v>57</v>
      </c>
      <c r="G31" s="231" t="s">
        <v>51</v>
      </c>
    </row>
    <row r="32" spans="1:8" x14ac:dyDescent="0.3">
      <c r="A32" s="221" t="s">
        <v>58</v>
      </c>
      <c r="B32" s="222" t="s">
        <v>228</v>
      </c>
      <c r="C32" s="222" t="s">
        <v>230</v>
      </c>
      <c r="D32" s="222" t="s">
        <v>156</v>
      </c>
      <c r="E32" s="222" t="s">
        <v>50</v>
      </c>
      <c r="F32" s="222" t="s">
        <v>240</v>
      </c>
      <c r="G32" s="223">
        <v>278500</v>
      </c>
    </row>
    <row r="33" spans="1:7" x14ac:dyDescent="0.3">
      <c r="A33" s="221" t="s">
        <v>150</v>
      </c>
      <c r="B33" s="222" t="s">
        <v>229</v>
      </c>
      <c r="C33" s="222" t="s">
        <v>150</v>
      </c>
      <c r="D33" s="222" t="s">
        <v>157</v>
      </c>
      <c r="E33" s="222" t="s">
        <v>150</v>
      </c>
      <c r="F33" s="222" t="s">
        <v>238</v>
      </c>
      <c r="G33" s="223"/>
    </row>
    <row r="34" spans="1:7" x14ac:dyDescent="0.3">
      <c r="A34" s="221" t="s">
        <v>58</v>
      </c>
      <c r="B34" s="222" t="s">
        <v>228</v>
      </c>
      <c r="C34" s="222" t="s">
        <v>230</v>
      </c>
      <c r="D34" s="222" t="s">
        <v>156</v>
      </c>
      <c r="E34" s="222" t="s">
        <v>50</v>
      </c>
      <c r="F34" s="222" t="s">
        <v>241</v>
      </c>
      <c r="G34" s="223">
        <v>322000</v>
      </c>
    </row>
    <row r="35" spans="1:7" x14ac:dyDescent="0.3">
      <c r="A35" s="221" t="s">
        <v>150</v>
      </c>
      <c r="B35" s="222" t="s">
        <v>229</v>
      </c>
      <c r="C35" s="222" t="s">
        <v>150</v>
      </c>
      <c r="D35" s="222" t="s">
        <v>157</v>
      </c>
      <c r="E35" s="222" t="s">
        <v>150</v>
      </c>
      <c r="F35" s="222" t="s">
        <v>243</v>
      </c>
      <c r="G35" s="223"/>
    </row>
    <row r="36" spans="1:7" x14ac:dyDescent="0.3">
      <c r="A36" s="221" t="s">
        <v>58</v>
      </c>
      <c r="B36" s="222" t="s">
        <v>228</v>
      </c>
      <c r="C36" s="222" t="s">
        <v>230</v>
      </c>
      <c r="D36" s="222" t="s">
        <v>156</v>
      </c>
      <c r="E36" s="222" t="s">
        <v>50</v>
      </c>
      <c r="F36" s="222" t="s">
        <v>244</v>
      </c>
      <c r="G36" s="223">
        <v>497000</v>
      </c>
    </row>
    <row r="37" spans="1:7" x14ac:dyDescent="0.3">
      <c r="A37" s="221" t="s">
        <v>150</v>
      </c>
      <c r="B37" s="222" t="s">
        <v>229</v>
      </c>
      <c r="C37" s="222" t="s">
        <v>150</v>
      </c>
      <c r="D37" s="222" t="s">
        <v>157</v>
      </c>
      <c r="E37" s="222" t="s">
        <v>150</v>
      </c>
      <c r="F37" s="222" t="s">
        <v>245</v>
      </c>
      <c r="G37" s="223"/>
    </row>
    <row r="38" spans="1:7" x14ac:dyDescent="0.3">
      <c r="A38" s="221" t="s">
        <v>58</v>
      </c>
      <c r="B38" s="222" t="s">
        <v>228</v>
      </c>
      <c r="C38" s="222" t="s">
        <v>230</v>
      </c>
      <c r="D38" s="222" t="s">
        <v>156</v>
      </c>
      <c r="E38" s="222" t="s">
        <v>50</v>
      </c>
      <c r="F38" s="222" t="s">
        <v>246</v>
      </c>
      <c r="G38" s="223">
        <v>492500</v>
      </c>
    </row>
    <row r="39" spans="1:7" x14ac:dyDescent="0.3">
      <c r="A39" s="221" t="s">
        <v>150</v>
      </c>
      <c r="B39" s="222" t="s">
        <v>229</v>
      </c>
      <c r="C39" s="222" t="s">
        <v>150</v>
      </c>
      <c r="D39" s="222" t="s">
        <v>157</v>
      </c>
      <c r="E39" s="222" t="s">
        <v>150</v>
      </c>
      <c r="F39" s="222" t="s">
        <v>247</v>
      </c>
      <c r="G39" s="223"/>
    </row>
    <row r="40" spans="1:7" x14ac:dyDescent="0.3">
      <c r="A40" s="221" t="s">
        <v>58</v>
      </c>
      <c r="B40" s="222" t="s">
        <v>228</v>
      </c>
      <c r="C40" s="222" t="s">
        <v>230</v>
      </c>
      <c r="D40" s="222" t="s">
        <v>156</v>
      </c>
      <c r="E40" s="222" t="s">
        <v>50</v>
      </c>
      <c r="F40" s="222" t="s">
        <v>231</v>
      </c>
      <c r="G40" s="223">
        <v>308000</v>
      </c>
    </row>
    <row r="41" spans="1:7" x14ac:dyDescent="0.3">
      <c r="A41" s="221" t="s">
        <v>150</v>
      </c>
      <c r="B41" s="222" t="s">
        <v>229</v>
      </c>
      <c r="C41" s="222" t="s">
        <v>150</v>
      </c>
      <c r="D41" s="222" t="s">
        <v>157</v>
      </c>
      <c r="E41" s="222" t="s">
        <v>150</v>
      </c>
      <c r="F41" s="222" t="s">
        <v>248</v>
      </c>
      <c r="G41" s="223"/>
    </row>
    <row r="42" spans="1:7" x14ac:dyDescent="0.3">
      <c r="A42" s="221" t="s">
        <v>58</v>
      </c>
      <c r="B42" s="222" t="s">
        <v>228</v>
      </c>
      <c r="C42" s="222" t="s">
        <v>230</v>
      </c>
      <c r="D42" s="222" t="s">
        <v>156</v>
      </c>
      <c r="E42" s="222" t="s">
        <v>50</v>
      </c>
      <c r="F42" s="222" t="s">
        <v>249</v>
      </c>
      <c r="G42" s="223">
        <v>199000</v>
      </c>
    </row>
    <row r="43" spans="1:7" x14ac:dyDescent="0.3">
      <c r="A43" s="221" t="s">
        <v>150</v>
      </c>
      <c r="B43" s="222" t="s">
        <v>229</v>
      </c>
      <c r="C43" s="222" t="s">
        <v>150</v>
      </c>
      <c r="D43" s="222" t="s">
        <v>157</v>
      </c>
      <c r="E43" s="222" t="s">
        <v>150</v>
      </c>
      <c r="F43" s="222" t="s">
        <v>250</v>
      </c>
      <c r="G43" s="223"/>
    </row>
    <row r="44" spans="1:7" x14ac:dyDescent="0.3">
      <c r="A44" s="221" t="s">
        <v>58</v>
      </c>
      <c r="B44" s="222" t="s">
        <v>228</v>
      </c>
      <c r="C44" s="222" t="s">
        <v>230</v>
      </c>
      <c r="D44" s="222" t="s">
        <v>156</v>
      </c>
      <c r="E44" s="222" t="s">
        <v>50</v>
      </c>
      <c r="F44" s="222" t="s">
        <v>251</v>
      </c>
      <c r="G44" s="223">
        <v>298000</v>
      </c>
    </row>
    <row r="45" spans="1:7" x14ac:dyDescent="0.3">
      <c r="A45" s="221" t="s">
        <v>150</v>
      </c>
      <c r="B45" s="222" t="s">
        <v>229</v>
      </c>
      <c r="C45" s="222" t="s">
        <v>150</v>
      </c>
      <c r="D45" s="222" t="s">
        <v>157</v>
      </c>
      <c r="E45" s="222" t="s">
        <v>150</v>
      </c>
      <c r="F45" s="222" t="s">
        <v>252</v>
      </c>
      <c r="G45" s="223"/>
    </row>
    <row r="46" spans="1:7" x14ac:dyDescent="0.3">
      <c r="A46" s="221" t="s">
        <v>253</v>
      </c>
      <c r="B46" s="222" t="s">
        <v>228</v>
      </c>
      <c r="C46" s="222" t="s">
        <v>230</v>
      </c>
      <c r="D46" s="222" t="s">
        <v>156</v>
      </c>
      <c r="E46" s="222" t="s">
        <v>50</v>
      </c>
      <c r="F46" s="222" t="s">
        <v>392</v>
      </c>
      <c r="G46" s="223">
        <v>498000</v>
      </c>
    </row>
    <row r="47" spans="1:7" x14ac:dyDescent="0.3">
      <c r="A47" s="221" t="s">
        <v>416</v>
      </c>
      <c r="B47" s="222" t="s">
        <v>229</v>
      </c>
      <c r="C47" s="222" t="s">
        <v>150</v>
      </c>
      <c r="D47" s="222" t="s">
        <v>157</v>
      </c>
      <c r="E47" s="222" t="s">
        <v>150</v>
      </c>
      <c r="F47" s="222" t="s">
        <v>393</v>
      </c>
      <c r="G47" s="223"/>
    </row>
    <row r="48" spans="1:7" x14ac:dyDescent="0.3">
      <c r="A48" s="221" t="s">
        <v>253</v>
      </c>
      <c r="B48" s="222" t="s">
        <v>146</v>
      </c>
      <c r="C48" s="222" t="s">
        <v>255</v>
      </c>
      <c r="D48" s="222" t="s">
        <v>32</v>
      </c>
      <c r="E48" s="222" t="s">
        <v>256</v>
      </c>
      <c r="F48" s="222" t="s">
        <v>394</v>
      </c>
      <c r="G48" s="223">
        <v>6000</v>
      </c>
    </row>
    <row r="49" spans="1:7" x14ac:dyDescent="0.3">
      <c r="A49" s="221" t="s">
        <v>416</v>
      </c>
      <c r="B49" s="222"/>
      <c r="C49" s="222"/>
      <c r="D49" s="222" t="s">
        <v>150</v>
      </c>
      <c r="E49" s="222"/>
      <c r="F49" s="222" t="s">
        <v>257</v>
      </c>
      <c r="G49" s="221"/>
    </row>
    <row r="50" spans="1:7" ht="26.25" customHeight="1" x14ac:dyDescent="0.3">
      <c r="A50" s="395" t="s">
        <v>23</v>
      </c>
      <c r="B50" s="395"/>
      <c r="C50" s="395"/>
      <c r="D50" s="395"/>
      <c r="E50" s="395"/>
      <c r="F50" s="395"/>
      <c r="G50" s="232">
        <f>SUM(G8:G49)</f>
        <v>12369512.6</v>
      </c>
    </row>
    <row r="52" spans="1:7" x14ac:dyDescent="0.3">
      <c r="A52" s="396" t="s">
        <v>111</v>
      </c>
      <c r="B52" s="396"/>
      <c r="C52" s="396"/>
      <c r="D52" s="396"/>
      <c r="E52" s="396"/>
      <c r="F52" s="396"/>
      <c r="G52" s="396"/>
    </row>
    <row r="53" spans="1:7" x14ac:dyDescent="0.3">
      <c r="A53" s="396" t="s">
        <v>0</v>
      </c>
      <c r="B53" s="396"/>
      <c r="C53" s="396"/>
      <c r="D53" s="396"/>
      <c r="E53" s="396"/>
      <c r="F53" s="396"/>
      <c r="G53" s="396"/>
    </row>
    <row r="54" spans="1:7" x14ac:dyDescent="0.3">
      <c r="A54" s="396" t="s">
        <v>197</v>
      </c>
      <c r="B54" s="396"/>
      <c r="C54" s="396"/>
      <c r="D54" s="396"/>
      <c r="E54" s="396"/>
      <c r="F54" s="396"/>
      <c r="G54" s="396"/>
    </row>
    <row r="55" spans="1:7" x14ac:dyDescent="0.3">
      <c r="A55" s="228"/>
      <c r="B55" s="228"/>
      <c r="C55" s="228"/>
      <c r="D55" s="228"/>
      <c r="E55" s="228"/>
      <c r="F55" s="228"/>
      <c r="G55" s="228"/>
    </row>
    <row r="56" spans="1:7" x14ac:dyDescent="0.3">
      <c r="A56" s="227" t="s">
        <v>417</v>
      </c>
      <c r="B56" s="228"/>
      <c r="C56" s="227"/>
      <c r="D56" s="227"/>
      <c r="E56" s="227"/>
      <c r="F56" s="227"/>
      <c r="G56" s="229"/>
    </row>
    <row r="57" spans="1:7" x14ac:dyDescent="0.3">
      <c r="A57" s="227" t="s">
        <v>3</v>
      </c>
      <c r="B57" s="228"/>
      <c r="C57" s="227"/>
      <c r="D57" s="227"/>
      <c r="E57" s="227"/>
      <c r="F57" s="227"/>
      <c r="G57" s="229"/>
    </row>
    <row r="58" spans="1:7" x14ac:dyDescent="0.3">
      <c r="A58" s="230" t="s">
        <v>52</v>
      </c>
      <c r="B58" s="230" t="s">
        <v>53</v>
      </c>
      <c r="C58" s="230" t="s">
        <v>54</v>
      </c>
      <c r="D58" s="230" t="s">
        <v>55</v>
      </c>
      <c r="E58" s="230" t="s">
        <v>56</v>
      </c>
      <c r="F58" s="230" t="s">
        <v>57</v>
      </c>
      <c r="G58" s="231" t="s">
        <v>51</v>
      </c>
    </row>
    <row r="59" spans="1:7" x14ac:dyDescent="0.3">
      <c r="A59" s="221" t="s">
        <v>58</v>
      </c>
      <c r="B59" s="225" t="s">
        <v>146</v>
      </c>
      <c r="C59" s="225" t="s">
        <v>146</v>
      </c>
      <c r="D59" s="225" t="s">
        <v>32</v>
      </c>
      <c r="E59" s="225" t="s">
        <v>147</v>
      </c>
      <c r="F59" s="225" t="s">
        <v>399</v>
      </c>
      <c r="G59" s="223">
        <f>1357520+530000+730000+1072280</f>
        <v>3689800</v>
      </c>
    </row>
    <row r="60" spans="1:7" x14ac:dyDescent="0.3">
      <c r="A60" s="221"/>
      <c r="B60" s="225"/>
      <c r="C60" s="225"/>
      <c r="D60" s="225"/>
      <c r="E60" s="225"/>
      <c r="F60" s="225" t="s">
        <v>400</v>
      </c>
      <c r="G60" s="223"/>
    </row>
    <row r="61" spans="1:7" x14ac:dyDescent="0.3">
      <c r="A61" s="221" t="s">
        <v>58</v>
      </c>
      <c r="B61" s="225" t="s">
        <v>148</v>
      </c>
      <c r="C61" s="225" t="s">
        <v>170</v>
      </c>
      <c r="D61" s="225" t="s">
        <v>33</v>
      </c>
      <c r="E61" s="225" t="s">
        <v>149</v>
      </c>
      <c r="F61" s="225" t="s">
        <v>149</v>
      </c>
      <c r="G61" s="223">
        <v>13000</v>
      </c>
    </row>
    <row r="62" spans="1:7" x14ac:dyDescent="0.3">
      <c r="A62" s="221" t="s">
        <v>58</v>
      </c>
      <c r="B62" s="225" t="s">
        <v>148</v>
      </c>
      <c r="C62" s="225" t="s">
        <v>170</v>
      </c>
      <c r="D62" s="225" t="s">
        <v>33</v>
      </c>
      <c r="E62" s="225" t="s">
        <v>258</v>
      </c>
      <c r="F62" s="225" t="s">
        <v>259</v>
      </c>
      <c r="G62" s="223">
        <v>112000</v>
      </c>
    </row>
    <row r="63" spans="1:7" x14ac:dyDescent="0.3">
      <c r="A63" s="221" t="s">
        <v>58</v>
      </c>
      <c r="B63" s="225" t="s">
        <v>152</v>
      </c>
      <c r="C63" s="225" t="s">
        <v>171</v>
      </c>
      <c r="D63" s="235" t="s">
        <v>36</v>
      </c>
      <c r="E63" s="225" t="s">
        <v>153</v>
      </c>
      <c r="F63" s="225" t="s">
        <v>260</v>
      </c>
      <c r="G63" s="223">
        <v>299600</v>
      </c>
    </row>
    <row r="64" spans="1:7" x14ac:dyDescent="0.3">
      <c r="A64" s="221" t="s">
        <v>58</v>
      </c>
      <c r="B64" s="225" t="s">
        <v>152</v>
      </c>
      <c r="C64" s="225" t="s">
        <v>171</v>
      </c>
      <c r="D64" s="235" t="s">
        <v>36</v>
      </c>
      <c r="E64" s="225" t="s">
        <v>153</v>
      </c>
      <c r="F64" s="225" t="s">
        <v>261</v>
      </c>
      <c r="G64" s="223">
        <v>299600</v>
      </c>
    </row>
    <row r="65" spans="1:7" x14ac:dyDescent="0.3">
      <c r="A65" s="221" t="s">
        <v>58</v>
      </c>
      <c r="B65" s="225" t="s">
        <v>154</v>
      </c>
      <c r="C65" s="225" t="s">
        <v>155</v>
      </c>
      <c r="D65" s="225" t="s">
        <v>156</v>
      </c>
      <c r="E65" s="225" t="s">
        <v>50</v>
      </c>
      <c r="F65" s="225" t="s">
        <v>262</v>
      </c>
      <c r="G65" s="223">
        <v>194000</v>
      </c>
    </row>
    <row r="66" spans="1:7" x14ac:dyDescent="0.3">
      <c r="A66" s="221"/>
      <c r="B66" s="225"/>
      <c r="C66" s="225"/>
      <c r="D66" s="225" t="s">
        <v>157</v>
      </c>
      <c r="E66" s="225"/>
      <c r="F66" s="225" t="s">
        <v>263</v>
      </c>
      <c r="G66" s="223" t="s">
        <v>150</v>
      </c>
    </row>
    <row r="67" spans="1:7" x14ac:dyDescent="0.3">
      <c r="A67" s="221" t="s">
        <v>58</v>
      </c>
      <c r="B67" s="225" t="s">
        <v>154</v>
      </c>
      <c r="C67" s="225" t="s">
        <v>155</v>
      </c>
      <c r="D67" s="225" t="s">
        <v>156</v>
      </c>
      <c r="E67" s="225" t="s">
        <v>50</v>
      </c>
      <c r="F67" s="225" t="s">
        <v>158</v>
      </c>
      <c r="G67" s="223">
        <v>423000</v>
      </c>
    </row>
    <row r="68" spans="1:7" x14ac:dyDescent="0.3">
      <c r="A68" s="221"/>
      <c r="B68" s="225"/>
      <c r="C68" s="225"/>
      <c r="D68" s="225" t="s">
        <v>157</v>
      </c>
      <c r="E68" s="225" t="s">
        <v>150</v>
      </c>
      <c r="F68" s="225" t="s">
        <v>264</v>
      </c>
      <c r="G68" s="223" t="s">
        <v>150</v>
      </c>
    </row>
    <row r="69" spans="1:7" x14ac:dyDescent="0.3">
      <c r="A69" s="221" t="s">
        <v>58</v>
      </c>
      <c r="B69" s="225" t="s">
        <v>154</v>
      </c>
      <c r="C69" s="225" t="s">
        <v>155</v>
      </c>
      <c r="D69" s="225" t="s">
        <v>156</v>
      </c>
      <c r="E69" s="225" t="s">
        <v>50</v>
      </c>
      <c r="F69" s="225" t="s">
        <v>265</v>
      </c>
      <c r="G69" s="223">
        <v>990000</v>
      </c>
    </row>
    <row r="70" spans="1:7" x14ac:dyDescent="0.3">
      <c r="A70" s="221"/>
      <c r="B70" s="225"/>
      <c r="C70" s="225"/>
      <c r="D70" s="225" t="s">
        <v>157</v>
      </c>
      <c r="E70" s="225"/>
      <c r="F70" s="225" t="s">
        <v>266</v>
      </c>
      <c r="G70" s="223" t="s">
        <v>150</v>
      </c>
    </row>
    <row r="71" spans="1:7" x14ac:dyDescent="0.3">
      <c r="A71" s="221" t="s">
        <v>58</v>
      </c>
      <c r="B71" s="225" t="s">
        <v>154</v>
      </c>
      <c r="C71" s="225" t="s">
        <v>155</v>
      </c>
      <c r="D71" s="225" t="s">
        <v>156</v>
      </c>
      <c r="E71" s="225" t="s">
        <v>50</v>
      </c>
      <c r="F71" s="225" t="s">
        <v>395</v>
      </c>
      <c r="G71" s="223">
        <v>1960000</v>
      </c>
    </row>
    <row r="72" spans="1:7" x14ac:dyDescent="0.3">
      <c r="A72" s="221" t="s">
        <v>150</v>
      </c>
      <c r="B72" s="225" t="s">
        <v>150</v>
      </c>
      <c r="C72" s="225" t="s">
        <v>150</v>
      </c>
      <c r="D72" s="225" t="s">
        <v>157</v>
      </c>
      <c r="E72" s="225" t="s">
        <v>150</v>
      </c>
      <c r="F72" s="225"/>
      <c r="G72" s="223" t="s">
        <v>150</v>
      </c>
    </row>
    <row r="73" spans="1:7" x14ac:dyDescent="0.3">
      <c r="A73" s="221" t="s">
        <v>58</v>
      </c>
      <c r="B73" s="225" t="s">
        <v>146</v>
      </c>
      <c r="C73" s="225" t="s">
        <v>146</v>
      </c>
      <c r="D73" s="225" t="s">
        <v>38</v>
      </c>
      <c r="E73" s="225" t="s">
        <v>38</v>
      </c>
      <c r="F73" s="225" t="s">
        <v>159</v>
      </c>
      <c r="G73" s="223">
        <v>15000</v>
      </c>
    </row>
    <row r="74" spans="1:7" x14ac:dyDescent="0.3">
      <c r="A74" s="221" t="s">
        <v>58</v>
      </c>
      <c r="B74" s="225" t="s">
        <v>154</v>
      </c>
      <c r="C74" s="225" t="s">
        <v>155</v>
      </c>
      <c r="D74" s="225" t="s">
        <v>156</v>
      </c>
      <c r="E74" s="225" t="s">
        <v>50</v>
      </c>
      <c r="F74" s="225" t="s">
        <v>160</v>
      </c>
      <c r="G74" s="223">
        <v>1348000</v>
      </c>
    </row>
    <row r="75" spans="1:7" x14ac:dyDescent="0.3">
      <c r="A75" s="221"/>
      <c r="B75" s="225"/>
      <c r="C75" s="225"/>
      <c r="D75" s="225" t="s">
        <v>157</v>
      </c>
      <c r="E75" s="225"/>
      <c r="F75" s="225" t="s">
        <v>161</v>
      </c>
      <c r="G75" s="223"/>
    </row>
    <row r="76" spans="1:7" x14ac:dyDescent="0.3">
      <c r="A76" s="221" t="s">
        <v>58</v>
      </c>
      <c r="B76" s="225" t="s">
        <v>154</v>
      </c>
      <c r="C76" s="225" t="s">
        <v>155</v>
      </c>
      <c r="D76" s="225" t="s">
        <v>156</v>
      </c>
      <c r="E76" s="225" t="s">
        <v>50</v>
      </c>
      <c r="F76" s="225" t="s">
        <v>162</v>
      </c>
      <c r="G76" s="223">
        <v>2470000</v>
      </c>
    </row>
    <row r="77" spans="1:7" x14ac:dyDescent="0.3">
      <c r="A77" s="221" t="s">
        <v>150</v>
      </c>
      <c r="B77" s="225" t="s">
        <v>150</v>
      </c>
      <c r="C77" s="225" t="s">
        <v>150</v>
      </c>
      <c r="D77" s="225" t="s">
        <v>157</v>
      </c>
      <c r="E77" s="225" t="s">
        <v>150</v>
      </c>
      <c r="F77" s="225" t="s">
        <v>163</v>
      </c>
      <c r="G77" s="223"/>
    </row>
    <row r="78" spans="1:7" x14ac:dyDescent="0.3">
      <c r="A78" s="221" t="s">
        <v>58</v>
      </c>
      <c r="B78" s="222" t="s">
        <v>164</v>
      </c>
      <c r="C78" s="222" t="s">
        <v>172</v>
      </c>
      <c r="D78" s="222" t="s">
        <v>156</v>
      </c>
      <c r="E78" s="222" t="s">
        <v>165</v>
      </c>
      <c r="F78" s="222" t="s">
        <v>166</v>
      </c>
      <c r="G78" s="223">
        <v>300000</v>
      </c>
    </row>
    <row r="79" spans="1:7" x14ac:dyDescent="0.3">
      <c r="A79" s="250"/>
      <c r="B79" s="251"/>
      <c r="C79" s="251"/>
      <c r="D79" s="251" t="s">
        <v>157</v>
      </c>
      <c r="E79" s="251"/>
      <c r="F79" s="251" t="s">
        <v>151</v>
      </c>
      <c r="G79" s="252"/>
    </row>
    <row r="81" spans="1:7" x14ac:dyDescent="0.3">
      <c r="A81" s="227" t="s">
        <v>396</v>
      </c>
    </row>
    <row r="82" spans="1:7" x14ac:dyDescent="0.3">
      <c r="A82" s="230" t="s">
        <v>52</v>
      </c>
      <c r="B82" s="230" t="s">
        <v>53</v>
      </c>
      <c r="C82" s="230" t="s">
        <v>54</v>
      </c>
      <c r="D82" s="230" t="s">
        <v>55</v>
      </c>
      <c r="E82" s="230" t="s">
        <v>56</v>
      </c>
      <c r="F82" s="230" t="s">
        <v>57</v>
      </c>
      <c r="G82" s="231" t="s">
        <v>51</v>
      </c>
    </row>
    <row r="83" spans="1:7" x14ac:dyDescent="0.3">
      <c r="A83" s="221" t="s">
        <v>58</v>
      </c>
      <c r="B83" s="222" t="s">
        <v>164</v>
      </c>
      <c r="C83" s="222" t="s">
        <v>172</v>
      </c>
      <c r="D83" s="222" t="s">
        <v>36</v>
      </c>
      <c r="E83" s="222" t="s">
        <v>153</v>
      </c>
      <c r="F83" s="222" t="s">
        <v>167</v>
      </c>
      <c r="G83" s="254">
        <v>150000</v>
      </c>
    </row>
    <row r="84" spans="1:7" s="249" customFormat="1" x14ac:dyDescent="0.3">
      <c r="A84" s="246" t="s">
        <v>58</v>
      </c>
      <c r="B84" s="247" t="s">
        <v>154</v>
      </c>
      <c r="C84" s="247" t="s">
        <v>173</v>
      </c>
      <c r="D84" s="247" t="s">
        <v>156</v>
      </c>
      <c r="E84" s="247" t="s">
        <v>165</v>
      </c>
      <c r="F84" s="247" t="s">
        <v>168</v>
      </c>
      <c r="G84" s="248">
        <v>200000</v>
      </c>
    </row>
    <row r="85" spans="1:7" x14ac:dyDescent="0.3">
      <c r="A85" s="238"/>
      <c r="B85" s="239"/>
      <c r="C85" s="239"/>
      <c r="D85" s="239" t="s">
        <v>157</v>
      </c>
      <c r="E85" s="239"/>
      <c r="F85" s="239"/>
      <c r="G85" s="221"/>
    </row>
    <row r="86" spans="1:7" s="240" customFormat="1" ht="21.75" customHeight="1" x14ac:dyDescent="0.2">
      <c r="A86" s="220" t="s">
        <v>58</v>
      </c>
      <c r="B86" s="220" t="s">
        <v>267</v>
      </c>
      <c r="C86" s="220" t="s">
        <v>146</v>
      </c>
      <c r="D86" s="220" t="s">
        <v>33</v>
      </c>
      <c r="E86" s="220" t="s">
        <v>38</v>
      </c>
      <c r="F86" s="220" t="s">
        <v>397</v>
      </c>
      <c r="G86" s="219">
        <v>15000</v>
      </c>
    </row>
    <row r="87" spans="1:7" x14ac:dyDescent="0.3">
      <c r="A87" s="220"/>
      <c r="B87" s="220"/>
      <c r="C87" s="220"/>
      <c r="D87" s="220"/>
      <c r="E87" s="220"/>
      <c r="F87" s="220" t="s">
        <v>398</v>
      </c>
      <c r="G87" s="219"/>
    </row>
    <row r="88" spans="1:7" ht="21.75" customHeight="1" x14ac:dyDescent="0.3">
      <c r="A88" s="220" t="s">
        <v>58</v>
      </c>
      <c r="B88" s="220" t="s">
        <v>267</v>
      </c>
      <c r="C88" s="220" t="s">
        <v>268</v>
      </c>
      <c r="D88" s="220" t="s">
        <v>33</v>
      </c>
      <c r="E88" s="220" t="s">
        <v>269</v>
      </c>
      <c r="F88" s="220" t="s">
        <v>407</v>
      </c>
      <c r="G88" s="219">
        <v>150000</v>
      </c>
    </row>
    <row r="89" spans="1:7" x14ac:dyDescent="0.3">
      <c r="A89" s="220"/>
      <c r="B89" s="220"/>
      <c r="C89" s="220"/>
      <c r="D89" s="220"/>
      <c r="E89" s="220"/>
      <c r="F89" s="220" t="s">
        <v>408</v>
      </c>
      <c r="G89" s="219"/>
    </row>
    <row r="90" spans="1:7" ht="21.75" customHeight="1" x14ac:dyDescent="0.3">
      <c r="A90" s="220" t="s">
        <v>58</v>
      </c>
      <c r="B90" s="220" t="s">
        <v>228</v>
      </c>
      <c r="C90" s="220" t="s">
        <v>270</v>
      </c>
      <c r="D90" s="397" t="s">
        <v>37</v>
      </c>
      <c r="E90" s="220" t="s">
        <v>50</v>
      </c>
      <c r="F90" s="220" t="s">
        <v>409</v>
      </c>
      <c r="G90" s="219">
        <v>422700</v>
      </c>
    </row>
    <row r="91" spans="1:7" x14ac:dyDescent="0.3">
      <c r="A91" s="220"/>
      <c r="B91" s="220" t="s">
        <v>229</v>
      </c>
      <c r="C91" s="220"/>
      <c r="D91" s="397"/>
      <c r="E91" s="220"/>
      <c r="F91" s="220" t="s">
        <v>410</v>
      </c>
      <c r="G91" s="219"/>
    </row>
    <row r="92" spans="1:7" ht="21.75" customHeight="1" x14ac:dyDescent="0.3">
      <c r="A92" s="220" t="s">
        <v>58</v>
      </c>
      <c r="B92" s="220" t="s">
        <v>228</v>
      </c>
      <c r="C92" s="220" t="s">
        <v>270</v>
      </c>
      <c r="D92" s="397" t="s">
        <v>37</v>
      </c>
      <c r="E92" s="220" t="s">
        <v>50</v>
      </c>
      <c r="F92" s="220" t="s">
        <v>271</v>
      </c>
      <c r="G92" s="219">
        <v>498700</v>
      </c>
    </row>
    <row r="93" spans="1:7" x14ac:dyDescent="0.3">
      <c r="A93" s="220"/>
      <c r="B93" s="220" t="s">
        <v>229</v>
      </c>
      <c r="C93" s="220"/>
      <c r="D93" s="397"/>
      <c r="E93" s="220"/>
      <c r="F93" s="220" t="s">
        <v>335</v>
      </c>
      <c r="G93" s="219"/>
    </row>
    <row r="94" spans="1:7" ht="21.75" customHeight="1" x14ac:dyDescent="0.3">
      <c r="A94" s="220" t="s">
        <v>58</v>
      </c>
      <c r="B94" s="220" t="s">
        <v>228</v>
      </c>
      <c r="C94" s="220" t="s">
        <v>270</v>
      </c>
      <c r="D94" s="397" t="s">
        <v>37</v>
      </c>
      <c r="E94" s="220" t="s">
        <v>50</v>
      </c>
      <c r="F94" s="220" t="s">
        <v>411</v>
      </c>
      <c r="G94" s="219">
        <v>241000</v>
      </c>
    </row>
    <row r="95" spans="1:7" x14ac:dyDescent="0.3">
      <c r="A95" s="220"/>
      <c r="B95" s="220" t="s">
        <v>229</v>
      </c>
      <c r="C95" s="220"/>
      <c r="D95" s="397"/>
      <c r="E95" s="220"/>
      <c r="F95" s="220" t="s">
        <v>412</v>
      </c>
      <c r="G95" s="219"/>
    </row>
    <row r="96" spans="1:7" ht="21.75" customHeight="1" x14ac:dyDescent="0.3">
      <c r="A96" s="220" t="s">
        <v>58</v>
      </c>
      <c r="B96" s="220" t="s">
        <v>228</v>
      </c>
      <c r="C96" s="220" t="s">
        <v>270</v>
      </c>
      <c r="D96" s="397" t="s">
        <v>37</v>
      </c>
      <c r="E96" s="220" t="s">
        <v>50</v>
      </c>
      <c r="F96" s="220" t="s">
        <v>413</v>
      </c>
      <c r="G96" s="219">
        <v>498700</v>
      </c>
    </row>
    <row r="97" spans="1:7" x14ac:dyDescent="0.3">
      <c r="A97" s="220"/>
      <c r="B97" s="220" t="s">
        <v>229</v>
      </c>
      <c r="C97" s="220"/>
      <c r="D97" s="397"/>
      <c r="E97" s="220"/>
      <c r="F97" s="220" t="s">
        <v>238</v>
      </c>
      <c r="G97" s="219"/>
    </row>
    <row r="98" spans="1:7" ht="28.5" customHeight="1" x14ac:dyDescent="0.3">
      <c r="A98" s="218" t="s">
        <v>58</v>
      </c>
      <c r="B98" s="218" t="s">
        <v>228</v>
      </c>
      <c r="C98" s="218" t="s">
        <v>270</v>
      </c>
      <c r="D98" s="218" t="s">
        <v>156</v>
      </c>
      <c r="E98" s="218" t="s">
        <v>50</v>
      </c>
      <c r="F98" s="218" t="s">
        <v>272</v>
      </c>
      <c r="G98" s="219">
        <v>493500</v>
      </c>
    </row>
    <row r="99" spans="1:7" x14ac:dyDescent="0.3">
      <c r="A99" s="218"/>
      <c r="B99" s="218" t="s">
        <v>229</v>
      </c>
      <c r="C99" s="218"/>
      <c r="D99" s="218" t="s">
        <v>157</v>
      </c>
      <c r="E99" s="218"/>
      <c r="F99" s="218" t="s">
        <v>338</v>
      </c>
      <c r="G99" s="219"/>
    </row>
    <row r="100" spans="1:7" ht="21.75" customHeight="1" x14ac:dyDescent="0.3">
      <c r="A100" s="222" t="s">
        <v>58</v>
      </c>
      <c r="B100" s="220" t="s">
        <v>228</v>
      </c>
      <c r="C100" s="220" t="s">
        <v>270</v>
      </c>
      <c r="D100" s="220" t="s">
        <v>156</v>
      </c>
      <c r="E100" s="220" t="s">
        <v>50</v>
      </c>
      <c r="F100" s="225" t="s">
        <v>273</v>
      </c>
      <c r="G100" s="241">
        <v>498700</v>
      </c>
    </row>
    <row r="101" spans="1:7" x14ac:dyDescent="0.3">
      <c r="A101" s="218"/>
      <c r="B101" s="220" t="s">
        <v>229</v>
      </c>
      <c r="C101" s="220"/>
      <c r="D101" s="220" t="s">
        <v>157</v>
      </c>
      <c r="E101" s="220"/>
      <c r="F101" s="225" t="s">
        <v>404</v>
      </c>
      <c r="G101" s="241"/>
    </row>
    <row r="102" spans="1:7" ht="21.75" customHeight="1" x14ac:dyDescent="0.3">
      <c r="A102" s="218" t="s">
        <v>58</v>
      </c>
      <c r="B102" s="220" t="s">
        <v>228</v>
      </c>
      <c r="C102" s="220" t="s">
        <v>270</v>
      </c>
      <c r="D102" s="220" t="s">
        <v>156</v>
      </c>
      <c r="E102" s="220" t="s">
        <v>50</v>
      </c>
      <c r="F102" s="220" t="s">
        <v>273</v>
      </c>
      <c r="G102" s="219">
        <v>493500</v>
      </c>
    </row>
    <row r="103" spans="1:7" x14ac:dyDescent="0.3">
      <c r="A103" s="218"/>
      <c r="B103" s="220" t="s">
        <v>229</v>
      </c>
      <c r="C103" s="220"/>
      <c r="D103" s="220" t="s">
        <v>157</v>
      </c>
      <c r="E103" s="220"/>
      <c r="F103" s="220" t="s">
        <v>405</v>
      </c>
      <c r="G103" s="219"/>
    </row>
    <row r="104" spans="1:7" ht="21.75" customHeight="1" x14ac:dyDescent="0.3">
      <c r="A104" s="218" t="s">
        <v>58</v>
      </c>
      <c r="B104" s="220" t="s">
        <v>228</v>
      </c>
      <c r="C104" s="220" t="s">
        <v>270</v>
      </c>
      <c r="D104" s="220" t="s">
        <v>156</v>
      </c>
      <c r="E104" s="220" t="s">
        <v>50</v>
      </c>
      <c r="F104" s="220" t="s">
        <v>414</v>
      </c>
      <c r="G104" s="219">
        <v>538000</v>
      </c>
    </row>
    <row r="105" spans="1:7" x14ac:dyDescent="0.3">
      <c r="A105" s="218"/>
      <c r="B105" s="220" t="s">
        <v>229</v>
      </c>
      <c r="C105" s="220"/>
      <c r="D105" s="220" t="s">
        <v>157</v>
      </c>
      <c r="E105" s="220"/>
      <c r="F105" s="220" t="s">
        <v>406</v>
      </c>
      <c r="G105" s="219"/>
    </row>
    <row r="106" spans="1:7" x14ac:dyDescent="0.3">
      <c r="A106" s="221" t="s">
        <v>58</v>
      </c>
      <c r="B106" s="225" t="s">
        <v>146</v>
      </c>
      <c r="C106" s="225" t="s">
        <v>255</v>
      </c>
      <c r="D106" s="225" t="s">
        <v>33</v>
      </c>
      <c r="E106" s="225" t="s">
        <v>269</v>
      </c>
      <c r="F106" s="225" t="s">
        <v>269</v>
      </c>
      <c r="G106" s="223">
        <v>73000</v>
      </c>
    </row>
    <row r="107" spans="1:7" x14ac:dyDescent="0.3">
      <c r="A107" s="250" t="s">
        <v>58</v>
      </c>
      <c r="B107" s="253" t="s">
        <v>146</v>
      </c>
      <c r="C107" s="253" t="s">
        <v>274</v>
      </c>
      <c r="D107" s="253" t="s">
        <v>33</v>
      </c>
      <c r="E107" s="253" t="s">
        <v>269</v>
      </c>
      <c r="F107" s="253" t="s">
        <v>269</v>
      </c>
      <c r="G107" s="252">
        <v>27000</v>
      </c>
    </row>
    <row r="108" spans="1:7" ht="17.25" customHeight="1" x14ac:dyDescent="0.3">
      <c r="A108" s="243"/>
      <c r="B108" s="244"/>
      <c r="C108" s="244"/>
      <c r="D108" s="244"/>
      <c r="E108" s="244"/>
      <c r="F108" s="244"/>
      <c r="G108" s="245"/>
    </row>
    <row r="109" spans="1:7" x14ac:dyDescent="0.3">
      <c r="A109" s="227" t="s">
        <v>396</v>
      </c>
    </row>
    <row r="110" spans="1:7" x14ac:dyDescent="0.3">
      <c r="A110" s="230" t="s">
        <v>52</v>
      </c>
      <c r="B110" s="230" t="s">
        <v>53</v>
      </c>
      <c r="C110" s="230" t="s">
        <v>54</v>
      </c>
      <c r="D110" s="230" t="s">
        <v>55</v>
      </c>
      <c r="E110" s="230" t="s">
        <v>56</v>
      </c>
      <c r="F110" s="230" t="s">
        <v>57</v>
      </c>
      <c r="G110" s="231" t="s">
        <v>51</v>
      </c>
    </row>
    <row r="111" spans="1:7" x14ac:dyDescent="0.3">
      <c r="A111" s="221" t="s">
        <v>58</v>
      </c>
      <c r="B111" s="225" t="s">
        <v>146</v>
      </c>
      <c r="C111" s="225" t="s">
        <v>275</v>
      </c>
      <c r="D111" s="225" t="s">
        <v>33</v>
      </c>
      <c r="E111" s="225" t="s">
        <v>269</v>
      </c>
      <c r="F111" s="225" t="s">
        <v>269</v>
      </c>
      <c r="G111" s="223">
        <v>45000</v>
      </c>
    </row>
    <row r="112" spans="1:7" x14ac:dyDescent="0.3">
      <c r="A112" s="221" t="s">
        <v>58</v>
      </c>
      <c r="B112" s="225" t="s">
        <v>146</v>
      </c>
      <c r="C112" s="225" t="s">
        <v>276</v>
      </c>
      <c r="D112" s="225" t="s">
        <v>33</v>
      </c>
      <c r="E112" s="225" t="s">
        <v>269</v>
      </c>
      <c r="F112" s="225" t="s">
        <v>269</v>
      </c>
      <c r="G112" s="223">
        <v>80700</v>
      </c>
    </row>
    <row r="113" spans="1:7" x14ac:dyDescent="0.3">
      <c r="A113" s="221" t="s">
        <v>58</v>
      </c>
      <c r="B113" s="225" t="s">
        <v>146</v>
      </c>
      <c r="C113" s="225" t="s">
        <v>255</v>
      </c>
      <c r="D113" s="225" t="s">
        <v>33</v>
      </c>
      <c r="E113" s="225" t="s">
        <v>269</v>
      </c>
      <c r="F113" s="225" t="s">
        <v>269</v>
      </c>
      <c r="G113" s="223">
        <v>45000</v>
      </c>
    </row>
    <row r="114" spans="1:7" x14ac:dyDescent="0.3">
      <c r="A114" s="221" t="s">
        <v>58</v>
      </c>
      <c r="B114" s="225" t="s">
        <v>228</v>
      </c>
      <c r="C114" s="225" t="s">
        <v>230</v>
      </c>
      <c r="D114" s="225" t="s">
        <v>156</v>
      </c>
      <c r="E114" s="398" t="s">
        <v>50</v>
      </c>
      <c r="F114" s="225" t="s">
        <v>277</v>
      </c>
      <c r="G114" s="223">
        <v>117000</v>
      </c>
    </row>
    <row r="115" spans="1:7" x14ac:dyDescent="0.3">
      <c r="A115" s="221"/>
      <c r="B115" s="225" t="s">
        <v>229</v>
      </c>
      <c r="C115" s="225"/>
      <c r="D115" s="225" t="s">
        <v>157</v>
      </c>
      <c r="E115" s="398"/>
      <c r="F115" s="225" t="s">
        <v>278</v>
      </c>
      <c r="G115" s="223"/>
    </row>
    <row r="116" spans="1:7" x14ac:dyDescent="0.3">
      <c r="A116" s="221" t="s">
        <v>279</v>
      </c>
      <c r="B116" s="225" t="s">
        <v>108</v>
      </c>
      <c r="C116" s="225" t="s">
        <v>29</v>
      </c>
      <c r="D116" s="225" t="s">
        <v>29</v>
      </c>
      <c r="E116" s="225" t="s">
        <v>281</v>
      </c>
      <c r="F116" s="225" t="s">
        <v>283</v>
      </c>
      <c r="G116" s="223">
        <v>115000</v>
      </c>
    </row>
    <row r="117" spans="1:7" x14ac:dyDescent="0.3">
      <c r="A117" s="221" t="s">
        <v>280</v>
      </c>
      <c r="B117" s="225"/>
      <c r="C117" s="225"/>
      <c r="D117" s="225"/>
      <c r="E117" s="225"/>
      <c r="F117" s="225" t="s">
        <v>282</v>
      </c>
      <c r="G117" s="223"/>
    </row>
    <row r="118" spans="1:7" x14ac:dyDescent="0.3">
      <c r="A118" s="221" t="s">
        <v>279</v>
      </c>
      <c r="B118" s="225" t="s">
        <v>108</v>
      </c>
      <c r="C118" s="225" t="s">
        <v>29</v>
      </c>
      <c r="D118" s="225" t="s">
        <v>29</v>
      </c>
      <c r="E118" s="225" t="s">
        <v>281</v>
      </c>
      <c r="F118" s="225" t="s">
        <v>284</v>
      </c>
      <c r="G118" s="223">
        <v>136000</v>
      </c>
    </row>
    <row r="119" spans="1:7" x14ac:dyDescent="0.3">
      <c r="A119" s="221" t="s">
        <v>280</v>
      </c>
      <c r="B119" s="225"/>
      <c r="C119" s="225"/>
      <c r="D119" s="225"/>
      <c r="E119" s="225"/>
      <c r="F119" s="225" t="s">
        <v>282</v>
      </c>
      <c r="G119" s="223"/>
    </row>
    <row r="120" spans="1:7" x14ac:dyDescent="0.3">
      <c r="A120" s="221" t="s">
        <v>279</v>
      </c>
      <c r="B120" s="225" t="s">
        <v>108</v>
      </c>
      <c r="C120" s="225" t="s">
        <v>29</v>
      </c>
      <c r="D120" s="225" t="s">
        <v>29</v>
      </c>
      <c r="E120" s="225" t="s">
        <v>281</v>
      </c>
      <c r="F120" s="225" t="s">
        <v>285</v>
      </c>
      <c r="G120" s="223">
        <v>158000</v>
      </c>
    </row>
    <row r="121" spans="1:7" x14ac:dyDescent="0.3">
      <c r="A121" s="221" t="s">
        <v>280</v>
      </c>
      <c r="B121" s="225"/>
      <c r="C121" s="225"/>
      <c r="D121" s="225"/>
      <c r="E121" s="225"/>
      <c r="F121" s="225" t="s">
        <v>282</v>
      </c>
      <c r="G121" s="223"/>
    </row>
    <row r="122" spans="1:7" x14ac:dyDescent="0.3">
      <c r="A122" s="221" t="s">
        <v>150</v>
      </c>
      <c r="B122" s="242" t="s">
        <v>150</v>
      </c>
      <c r="C122" s="242" t="s">
        <v>150</v>
      </c>
      <c r="D122" s="242" t="s">
        <v>150</v>
      </c>
      <c r="E122" s="221" t="s">
        <v>150</v>
      </c>
      <c r="F122" s="221" t="s">
        <v>150</v>
      </c>
      <c r="G122" s="223" t="s">
        <v>150</v>
      </c>
    </row>
    <row r="123" spans="1:7" x14ac:dyDescent="0.3">
      <c r="A123" s="395" t="s">
        <v>23</v>
      </c>
      <c r="B123" s="395"/>
      <c r="C123" s="395"/>
      <c r="D123" s="395"/>
      <c r="E123" s="395"/>
      <c r="F123" s="395"/>
      <c r="G123" s="232">
        <f>SUM(G59:G122)</f>
        <v>17110500</v>
      </c>
    </row>
  </sheetData>
  <mergeCells count="13">
    <mergeCell ref="A123:F123"/>
    <mergeCell ref="A1:G1"/>
    <mergeCell ref="A2:G2"/>
    <mergeCell ref="A3:G3"/>
    <mergeCell ref="A50:F50"/>
    <mergeCell ref="A52:G52"/>
    <mergeCell ref="A53:G53"/>
    <mergeCell ref="A54:G54"/>
    <mergeCell ref="D96:D97"/>
    <mergeCell ref="D94:D95"/>
    <mergeCell ref="D92:D93"/>
    <mergeCell ref="D90:D91"/>
    <mergeCell ref="E114:E115"/>
  </mergeCells>
  <pageMargins left="0.66929133858267698" right="6.4960630000000005E-2" top="0.43307086614173201" bottom="0.35433070866141703" header="0.31496062992126" footer="0.31496062992126"/>
  <pageSetup paperSize="9" scale="85" orientation="landscape" r:id="rId1"/>
  <rowBreaks count="4" manualBreakCount="4">
    <brk id="29" max="6" man="1"/>
    <brk id="51" min="3" max="6" man="1"/>
    <brk id="80" max="6" man="1"/>
    <brk id="108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view="pageBreakPreview" zoomScaleNormal="100" zoomScaleSheetLayoutView="100" workbookViewId="0">
      <selection sqref="A1:J1"/>
    </sheetView>
  </sheetViews>
  <sheetFormatPr defaultColWidth="9" defaultRowHeight="19.5" x14ac:dyDescent="0.3"/>
  <cols>
    <col min="1" max="1" width="7.875" style="204" customWidth="1"/>
    <col min="2" max="2" width="2.75" style="204" customWidth="1"/>
    <col min="3" max="3" width="45" style="204" customWidth="1"/>
    <col min="4" max="4" width="12.75" style="217" customWidth="1"/>
    <col min="5" max="5" width="1.375" style="217" customWidth="1"/>
    <col min="6" max="6" width="14" style="217" customWidth="1"/>
    <col min="7" max="7" width="1.625" style="217" customWidth="1"/>
    <col min="8" max="8" width="12.625" style="217" customWidth="1"/>
    <col min="9" max="9" width="1.25" style="217" customWidth="1"/>
    <col min="10" max="10" width="13.875" style="217" customWidth="1"/>
    <col min="11" max="11" width="9" style="204"/>
    <col min="12" max="12" width="10.875" style="204" bestFit="1" customWidth="1"/>
    <col min="13" max="13" width="9.625" style="204" bestFit="1" customWidth="1"/>
    <col min="14" max="14" width="12.25" style="204" bestFit="1" customWidth="1"/>
    <col min="15" max="16384" width="9" style="204"/>
  </cols>
  <sheetData>
    <row r="1" spans="1:16" x14ac:dyDescent="0.3">
      <c r="A1" s="387" t="str">
        <f>+BS!A1</f>
        <v>เทศบาลเมืองบึงกาฬ อำเภอเมืองบึงกาฬ จังหวัดบึงกาฬ</v>
      </c>
      <c r="B1" s="387"/>
      <c r="C1" s="387"/>
      <c r="D1" s="387"/>
      <c r="E1" s="387"/>
      <c r="F1" s="387"/>
      <c r="G1" s="387"/>
      <c r="H1" s="387"/>
      <c r="I1" s="387"/>
      <c r="J1" s="387"/>
    </row>
    <row r="2" spans="1:16" x14ac:dyDescent="0.3">
      <c r="A2" s="387" t="s">
        <v>0</v>
      </c>
      <c r="B2" s="387"/>
      <c r="C2" s="387"/>
      <c r="D2" s="387"/>
      <c r="E2" s="387"/>
      <c r="F2" s="387"/>
      <c r="G2" s="387"/>
      <c r="H2" s="387"/>
      <c r="I2" s="387"/>
      <c r="J2" s="387"/>
    </row>
    <row r="3" spans="1:16" x14ac:dyDescent="0.3">
      <c r="A3" s="387" t="s">
        <v>197</v>
      </c>
      <c r="B3" s="387"/>
      <c r="C3" s="387"/>
      <c r="D3" s="387"/>
      <c r="E3" s="387"/>
      <c r="F3" s="387"/>
      <c r="G3" s="387"/>
      <c r="H3" s="387"/>
      <c r="I3" s="387"/>
      <c r="J3" s="387"/>
    </row>
    <row r="5" spans="1:16" s="205" customFormat="1" ht="22.5" customHeight="1" x14ac:dyDescent="0.2">
      <c r="A5" s="205" t="s">
        <v>384</v>
      </c>
      <c r="D5" s="206"/>
      <c r="E5" s="206"/>
      <c r="F5" s="207">
        <v>2563</v>
      </c>
      <c r="G5" s="206"/>
      <c r="H5" s="206"/>
      <c r="I5" s="206"/>
      <c r="J5" s="207">
        <v>2562</v>
      </c>
    </row>
    <row r="6" spans="1:16" s="208" customFormat="1" ht="22.5" customHeight="1" x14ac:dyDescent="0.2">
      <c r="C6" s="208" t="s">
        <v>174</v>
      </c>
      <c r="D6" s="209"/>
      <c r="E6" s="209"/>
      <c r="F6" s="209">
        <v>53190.47</v>
      </c>
      <c r="G6" s="209"/>
      <c r="H6" s="209"/>
      <c r="I6" s="209"/>
      <c r="J6" s="203">
        <v>79620.84</v>
      </c>
      <c r="L6" s="209"/>
      <c r="M6" s="209"/>
      <c r="O6" s="209"/>
      <c r="P6" s="209"/>
    </row>
    <row r="7" spans="1:16" s="208" customFormat="1" ht="22.5" customHeight="1" x14ac:dyDescent="0.2">
      <c r="C7" s="208" t="s">
        <v>290</v>
      </c>
      <c r="D7" s="209"/>
      <c r="E7" s="209"/>
      <c r="F7" s="209">
        <v>1183077.02</v>
      </c>
      <c r="G7" s="209"/>
      <c r="H7" s="209"/>
      <c r="I7" s="209"/>
      <c r="J7" s="203">
        <v>1181649.8500000001</v>
      </c>
      <c r="L7" s="209"/>
      <c r="M7" s="209"/>
      <c r="O7" s="209"/>
      <c r="P7" s="209"/>
    </row>
    <row r="8" spans="1:16" s="208" customFormat="1" ht="22.5" customHeight="1" x14ac:dyDescent="0.2">
      <c r="C8" s="208" t="s">
        <v>194</v>
      </c>
      <c r="D8" s="209"/>
      <c r="E8" s="209"/>
      <c r="F8" s="209">
        <v>651426.19999999995</v>
      </c>
      <c r="G8" s="209"/>
      <c r="H8" s="209"/>
      <c r="I8" s="209"/>
      <c r="J8" s="203">
        <v>699626.2</v>
      </c>
      <c r="L8" s="209"/>
      <c r="M8" s="209"/>
      <c r="N8" s="209"/>
      <c r="O8" s="209"/>
      <c r="P8" s="209"/>
    </row>
    <row r="9" spans="1:16" s="208" customFormat="1" ht="22.5" customHeight="1" x14ac:dyDescent="0.2">
      <c r="C9" s="208" t="s">
        <v>286</v>
      </c>
      <c r="D9" s="209"/>
      <c r="E9" s="209"/>
      <c r="F9" s="209">
        <f>1366680+1353060</f>
        <v>2719740</v>
      </c>
      <c r="G9" s="209"/>
      <c r="H9" s="209"/>
      <c r="I9" s="209"/>
      <c r="J9" s="203">
        <f>1506130+986937.5</f>
        <v>2493067.5</v>
      </c>
      <c r="L9" s="209"/>
      <c r="M9" s="209"/>
      <c r="N9" s="209"/>
      <c r="O9" s="209"/>
      <c r="P9" s="209"/>
    </row>
    <row r="10" spans="1:16" s="208" customFormat="1" ht="22.5" customHeight="1" x14ac:dyDescent="0.3">
      <c r="B10" s="204"/>
      <c r="C10" s="204" t="s">
        <v>287</v>
      </c>
      <c r="D10" s="209"/>
      <c r="E10" s="209"/>
      <c r="F10" s="209">
        <v>109537.68</v>
      </c>
      <c r="G10" s="209"/>
      <c r="H10" s="209"/>
      <c r="I10" s="209"/>
      <c r="J10" s="203">
        <v>109369.93</v>
      </c>
      <c r="L10" s="209"/>
      <c r="M10" s="209"/>
      <c r="N10" s="209"/>
      <c r="O10" s="209"/>
      <c r="P10" s="209"/>
    </row>
    <row r="11" spans="1:16" s="208" customFormat="1" ht="22.5" customHeight="1" x14ac:dyDescent="0.3">
      <c r="B11" s="204"/>
      <c r="C11" s="204" t="s">
        <v>288</v>
      </c>
      <c r="D11" s="209"/>
      <c r="E11" s="209"/>
      <c r="F11" s="209">
        <v>3421.76</v>
      </c>
      <c r="G11" s="209"/>
      <c r="H11" s="209"/>
      <c r="I11" s="209"/>
      <c r="J11" s="203">
        <v>3421.76</v>
      </c>
      <c r="L11" s="209"/>
      <c r="M11" s="209"/>
      <c r="N11" s="209"/>
      <c r="O11" s="209"/>
      <c r="P11" s="209"/>
    </row>
    <row r="12" spans="1:16" s="208" customFormat="1" ht="22.5" customHeight="1" x14ac:dyDescent="0.3">
      <c r="B12" s="204"/>
      <c r="C12" s="204" t="s">
        <v>289</v>
      </c>
      <c r="D12" s="209"/>
      <c r="E12" s="209"/>
      <c r="F12" s="209">
        <f>21000+287973+262160+91300</f>
        <v>662433</v>
      </c>
      <c r="G12" s="209"/>
      <c r="H12" s="209"/>
      <c r="I12" s="209"/>
      <c r="J12" s="203">
        <f>251110+262160</f>
        <v>513270</v>
      </c>
      <c r="L12" s="209"/>
      <c r="M12" s="209"/>
      <c r="N12" s="209"/>
      <c r="O12" s="209"/>
      <c r="P12" s="209"/>
    </row>
    <row r="13" spans="1:16" s="208" customFormat="1" ht="22.5" customHeight="1" x14ac:dyDescent="0.2">
      <c r="C13" s="208" t="s">
        <v>60</v>
      </c>
      <c r="D13" s="209"/>
      <c r="E13" s="209"/>
      <c r="F13" s="209"/>
      <c r="G13" s="209"/>
      <c r="H13" s="209"/>
      <c r="I13" s="209"/>
      <c r="J13" s="209"/>
      <c r="L13" s="209"/>
      <c r="M13" s="209"/>
      <c r="N13" s="209"/>
      <c r="O13" s="209"/>
      <c r="P13" s="209"/>
    </row>
    <row r="14" spans="1:16" s="208" customFormat="1" ht="22.5" customHeight="1" x14ac:dyDescent="0.2">
      <c r="C14" s="208" t="s">
        <v>387</v>
      </c>
      <c r="D14" s="209"/>
      <c r="E14" s="209"/>
      <c r="F14" s="209">
        <v>540</v>
      </c>
      <c r="G14" s="209"/>
      <c r="H14" s="210"/>
      <c r="I14" s="209"/>
      <c r="J14" s="209"/>
      <c r="L14" s="209"/>
      <c r="M14" s="209"/>
      <c r="N14" s="209"/>
      <c r="O14" s="209"/>
      <c r="P14" s="209"/>
    </row>
    <row r="15" spans="1:16" s="208" customFormat="1" ht="22.5" customHeight="1" x14ac:dyDescent="0.2">
      <c r="C15" s="208" t="s">
        <v>388</v>
      </c>
      <c r="D15" s="209"/>
      <c r="E15" s="209"/>
      <c r="F15" s="209">
        <v>24720</v>
      </c>
      <c r="G15" s="209"/>
      <c r="H15" s="210"/>
      <c r="I15" s="209"/>
      <c r="J15" s="209"/>
      <c r="L15" s="209"/>
      <c r="M15" s="209"/>
      <c r="N15" s="209"/>
      <c r="O15" s="209"/>
      <c r="P15" s="209"/>
    </row>
    <row r="16" spans="1:16" s="208" customFormat="1" ht="22.5" customHeight="1" x14ac:dyDescent="0.2">
      <c r="C16" s="208" t="s">
        <v>385</v>
      </c>
      <c r="D16" s="209"/>
      <c r="E16" s="209"/>
      <c r="F16" s="209">
        <v>0</v>
      </c>
      <c r="G16" s="209"/>
      <c r="H16" s="210"/>
      <c r="I16" s="209"/>
      <c r="J16" s="209">
        <v>34688.68</v>
      </c>
      <c r="M16" s="209"/>
      <c r="N16" s="209"/>
      <c r="O16" s="209"/>
      <c r="P16" s="209"/>
    </row>
    <row r="17" spans="1:16" s="208" customFormat="1" ht="22.5" customHeight="1" x14ac:dyDescent="0.2">
      <c r="C17" s="208" t="s">
        <v>386</v>
      </c>
      <c r="D17" s="209"/>
      <c r="E17" s="209"/>
      <c r="F17" s="209">
        <v>1835.37</v>
      </c>
      <c r="G17" s="209"/>
      <c r="H17" s="210"/>
      <c r="I17" s="209"/>
      <c r="J17" s="209">
        <v>1585.37</v>
      </c>
      <c r="M17" s="209"/>
      <c r="N17" s="209"/>
      <c r="O17" s="209"/>
      <c r="P17" s="209"/>
    </row>
    <row r="18" spans="1:16" s="208" customFormat="1" ht="22.5" customHeight="1" x14ac:dyDescent="0.2">
      <c r="C18" s="208" t="s">
        <v>389</v>
      </c>
      <c r="D18" s="210"/>
      <c r="E18" s="209"/>
      <c r="F18" s="209">
        <v>604.49</v>
      </c>
      <c r="G18" s="209"/>
      <c r="H18" s="210"/>
      <c r="I18" s="210"/>
      <c r="J18" s="203">
        <v>5772.99</v>
      </c>
      <c r="M18" s="209"/>
      <c r="N18" s="209"/>
      <c r="O18" s="209"/>
      <c r="P18" s="209"/>
    </row>
    <row r="19" spans="1:16" s="205" customFormat="1" ht="22.5" customHeight="1" thickBot="1" x14ac:dyDescent="0.25">
      <c r="B19" s="205" t="s">
        <v>23</v>
      </c>
      <c r="D19" s="206"/>
      <c r="E19" s="206"/>
      <c r="F19" s="211">
        <f>SUM(F6:F18)</f>
        <v>5410525.9899999993</v>
      </c>
      <c r="G19" s="206"/>
      <c r="H19" s="206"/>
      <c r="I19" s="206"/>
      <c r="J19" s="212">
        <f>+SUM(J6:J18)</f>
        <v>5122073.12</v>
      </c>
    </row>
    <row r="20" spans="1:16" s="208" customFormat="1" ht="20.25" thickTop="1" x14ac:dyDescent="0.2">
      <c r="D20" s="209"/>
      <c r="E20" s="209"/>
      <c r="F20" s="209"/>
      <c r="G20" s="209"/>
      <c r="H20" s="209"/>
      <c r="I20" s="209"/>
      <c r="J20" s="209"/>
    </row>
    <row r="21" spans="1:16" s="208" customFormat="1" x14ac:dyDescent="0.2">
      <c r="D21" s="209"/>
      <c r="E21" s="209"/>
      <c r="F21" s="209"/>
      <c r="G21" s="209"/>
      <c r="H21" s="209"/>
      <c r="I21" s="209"/>
      <c r="J21" s="209"/>
    </row>
    <row r="22" spans="1:16" s="208" customFormat="1" x14ac:dyDescent="0.2">
      <c r="D22" s="209"/>
      <c r="E22" s="209"/>
      <c r="F22" s="209"/>
      <c r="G22" s="209"/>
      <c r="H22" s="209"/>
      <c r="I22" s="209"/>
      <c r="J22" s="209"/>
    </row>
    <row r="23" spans="1:16" s="208" customFormat="1" ht="22.5" customHeight="1" x14ac:dyDescent="0.2">
      <c r="A23" s="205" t="s">
        <v>383</v>
      </c>
      <c r="D23" s="213"/>
      <c r="F23" s="207">
        <v>2563</v>
      </c>
      <c r="H23" s="207">
        <v>2562</v>
      </c>
      <c r="I23" s="213"/>
      <c r="J23" s="214"/>
    </row>
    <row r="24" spans="1:16" s="208" customFormat="1" ht="22.5" customHeight="1" x14ac:dyDescent="0.2">
      <c r="C24" s="208" t="s">
        <v>186</v>
      </c>
      <c r="D24" s="210"/>
      <c r="F24" s="209">
        <v>2305.92</v>
      </c>
      <c r="H24" s="209">
        <v>2305.92</v>
      </c>
      <c r="I24" s="209"/>
    </row>
    <row r="25" spans="1:16" s="205" customFormat="1" ht="22.5" customHeight="1" thickBot="1" x14ac:dyDescent="0.25">
      <c r="C25" s="205" t="s">
        <v>23</v>
      </c>
      <c r="D25" s="215"/>
      <c r="F25" s="216">
        <f>+F24</f>
        <v>2305.92</v>
      </c>
      <c r="H25" s="216">
        <f>+H24</f>
        <v>2305.92</v>
      </c>
      <c r="I25" s="215"/>
    </row>
    <row r="26" spans="1:16" ht="20.25" thickTop="1" x14ac:dyDescent="0.3"/>
  </sheetData>
  <mergeCells count="3">
    <mergeCell ref="A1:J1"/>
    <mergeCell ref="A2:J2"/>
    <mergeCell ref="A3:J3"/>
  </mergeCells>
  <pageMargins left="0.70866141699999996" right="0.183070866" top="0.74803149606299202" bottom="0" header="0.31496062992126" footer="0.31496062992126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5</vt:i4>
      </vt:variant>
    </vt:vector>
  </HeadingPairs>
  <TitlesOfParts>
    <vt:vector size="22" baseType="lpstr">
      <vt:lpstr>BS</vt:lpstr>
      <vt:lpstr>B_PolicyInfo</vt:lpstr>
      <vt:lpstr>หมายเหตุ2</vt:lpstr>
      <vt:lpstr>หมายเหตุ 3,4</vt:lpstr>
      <vt:lpstr>หมายเหตุ 5,6</vt:lpstr>
      <vt:lpstr>หมายเหตุ 9,10</vt:lpstr>
      <vt:lpstr>หมายเหตุ7,8</vt:lpstr>
      <vt:lpstr>หมายเหตุ11</vt:lpstr>
      <vt:lpstr>หมายเหตุ12,13</vt:lpstr>
      <vt:lpstr>หมายเหตุ14</vt:lpstr>
      <vt:lpstr>หมายเหตุ15</vt:lpstr>
      <vt:lpstr>แนบ 15</vt:lpstr>
      <vt:lpstr>แนบ 15(2)</vt:lpstr>
      <vt:lpstr>หมายเหตุ 16</vt:lpstr>
      <vt:lpstr>PL</vt:lpstr>
      <vt:lpstr>PLเงินสะสม</vt:lpstr>
      <vt:lpstr>PLเงินสำรอง</vt:lpstr>
      <vt:lpstr>B_PolicyInfo!Print_Area</vt:lpstr>
      <vt:lpstr>หมายเหตุ11!Print_Area</vt:lpstr>
      <vt:lpstr>'หมายเหตุ12,13'!Print_Area</vt:lpstr>
      <vt:lpstr>หมายเหตุ15!Print_Area</vt:lpstr>
      <vt:lpstr>หมายเหตุ2!Print_Area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LARNLUANG</dc:creator>
  <cp:lastModifiedBy>ACER</cp:lastModifiedBy>
  <cp:lastPrinted>2021-03-30T03:56:46Z</cp:lastPrinted>
  <dcterms:created xsi:type="dcterms:W3CDTF">2019-10-29T12:21:45Z</dcterms:created>
  <dcterms:modified xsi:type="dcterms:W3CDTF">2021-03-30T04:52:50Z</dcterms:modified>
</cp:coreProperties>
</file>